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6"/>
  </bookViews>
  <sheets>
    <sheet name="Газ " sheetId="1" r:id="rId1"/>
    <sheet name="эл.энергия " sheetId="2" r:id="rId2"/>
    <sheet name="Теплоэнергия" sheetId="3" r:id="rId3"/>
    <sheet name="Водопотребление " sheetId="4" r:id="rId4"/>
    <sheet name="Водоотведение" sheetId="5" r:id="rId5"/>
    <sheet name="ЖБО" sheetId="6" r:id="rId6"/>
    <sheet name="ТКО" sheetId="7" r:id="rId7"/>
  </sheets>
  <definedNames>
    <definedName name="_xlnm.Print_Area" localSheetId="4">'Водоотведение'!$A$1:$O$57</definedName>
    <definedName name="_xlnm.Print_Area" localSheetId="3">'Водопотребление '!$A$1:$O$84</definedName>
    <definedName name="_xlnm.Print_Area" localSheetId="0">'Газ '!$A$1:$O$70</definedName>
    <definedName name="_xlnm.Print_Area" localSheetId="5">'ЖБО'!$A$1:$O$61</definedName>
    <definedName name="_xlnm.Print_Area" localSheetId="2">'Теплоэнергия'!$A$1:$O$56</definedName>
    <definedName name="_xlnm.Print_Area" localSheetId="6">'ТКО'!$A$1:$O$109</definedName>
    <definedName name="_xlnm.Print_Area" localSheetId="1">'эл.энергия '!$A$1:$O$102</definedName>
  </definedNames>
  <calcPr fullCalcOnLoad="1" refMode="R1C1"/>
</workbook>
</file>

<file path=xl/sharedStrings.xml><?xml version="1.0" encoding="utf-8"?>
<sst xmlns="http://schemas.openxmlformats.org/spreadsheetml/2006/main" count="689" uniqueCount="190">
  <si>
    <t>№ п/п</t>
  </si>
  <si>
    <t xml:space="preserve">Наименование потребителей </t>
  </si>
  <si>
    <t>1.  </t>
  </si>
  <si>
    <t>2.      </t>
  </si>
  <si>
    <t>1.</t>
  </si>
  <si>
    <t>- администрация</t>
  </si>
  <si>
    <t>2.</t>
  </si>
  <si>
    <t>3.</t>
  </si>
  <si>
    <t>4.</t>
  </si>
  <si>
    <t>5.</t>
  </si>
  <si>
    <t>- Дом культуры с.Глотово</t>
  </si>
  <si>
    <t>6.</t>
  </si>
  <si>
    <t>- Доброивановский клуб</t>
  </si>
  <si>
    <t>7.</t>
  </si>
  <si>
    <t>8.</t>
  </si>
  <si>
    <t>- Порозовский ДК</t>
  </si>
  <si>
    <t>9.</t>
  </si>
  <si>
    <t>- Косиловский ДК</t>
  </si>
  <si>
    <t>10.</t>
  </si>
  <si>
    <t>11.</t>
  </si>
  <si>
    <t>12.</t>
  </si>
  <si>
    <t>13.</t>
  </si>
  <si>
    <t>- администрация с. Смородино</t>
  </si>
  <si>
    <t>- Смородинский СДК</t>
  </si>
  <si>
    <t>- Дроновский клуб</t>
  </si>
  <si>
    <t>15.</t>
  </si>
  <si>
    <t>Управление культуры</t>
  </si>
  <si>
    <t>- ДШИ с. Головчино</t>
  </si>
  <si>
    <t>- Библиотека им. Пушкина</t>
  </si>
  <si>
    <t>- Детская библиотека</t>
  </si>
  <si>
    <t>Управление образования</t>
  </si>
  <si>
    <t>Управление социальной защиты</t>
  </si>
  <si>
    <t>ВСЕГО:</t>
  </si>
  <si>
    <t xml:space="preserve">январь </t>
  </si>
  <si>
    <t xml:space="preserve">февраль </t>
  </si>
  <si>
    <t>март</t>
  </si>
  <si>
    <t>апрель</t>
  </si>
  <si>
    <t xml:space="preserve">май 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</si>
  <si>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</si>
  <si>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</si>
  <si>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</si>
  <si>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</si>
  <si>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</si>
  <si>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</si>
  <si>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</si>
  <si>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Эл. энерг. кВт </t>
  </si>
  <si>
    <t>администрация</t>
  </si>
  <si>
    <t>Стадион г. Грайворон</t>
  </si>
  <si>
    <t>итого</t>
  </si>
  <si>
    <t xml:space="preserve"> -администрация с. Косилово</t>
  </si>
  <si>
    <t>Всего по бюджетным учреждениям:</t>
  </si>
  <si>
    <t xml:space="preserve">Газ, куб.м. </t>
  </si>
  <si>
    <t xml:space="preserve">Теплоэнергия, Гкал </t>
  </si>
  <si>
    <t>Водопотребление, куб.м.</t>
  </si>
  <si>
    <t>Водоотведение, куб.м.</t>
  </si>
  <si>
    <t>- ДШИ №1 г. Грайворона</t>
  </si>
  <si>
    <t>- Антоновский СМДК</t>
  </si>
  <si>
    <t>- Козинский СМДК</t>
  </si>
  <si>
    <t>- Почаевский СМДК</t>
  </si>
  <si>
    <t>- Казачье-Лисичанский СК</t>
  </si>
  <si>
    <t>- М. Орловский СМДК</t>
  </si>
  <si>
    <t>- Ивано-Лисичанский СМДК</t>
  </si>
  <si>
    <t>- Дорогощанский СМДК</t>
  </si>
  <si>
    <t>- Рождественский СК</t>
  </si>
  <si>
    <t>- Глотовский СДК</t>
  </si>
  <si>
    <t>- Санковский СК</t>
  </si>
  <si>
    <t>- Добросельский СМДК</t>
  </si>
  <si>
    <t>- Кинотеатр "Космос"</t>
  </si>
  <si>
    <t>- Ломенский ДК</t>
  </si>
  <si>
    <t>- Дом культуры с Г.Подол</t>
  </si>
  <si>
    <t xml:space="preserve">- Горьковский СДК  </t>
  </si>
  <si>
    <t>- Дунайский СМДК</t>
  </si>
  <si>
    <t>- ЗАГС</t>
  </si>
  <si>
    <t>- Безыменский СМДК</t>
  </si>
  <si>
    <t xml:space="preserve">- Чапаевское библиотека </t>
  </si>
  <si>
    <t>ЖБО, куб.м.</t>
  </si>
  <si>
    <t xml:space="preserve">- Казачье-Лисичанский СК </t>
  </si>
  <si>
    <t>- Косиловский СМДК</t>
  </si>
  <si>
    <t>- МДОУ Детский сад "Капелька"</t>
  </si>
  <si>
    <t xml:space="preserve">- МДОУ Головчинский детский сад «Солнышко» </t>
  </si>
  <si>
    <t>- МБОУ Добросельская  ООШ</t>
  </si>
  <si>
    <t>- МБОУ Дунайская ООШ</t>
  </si>
  <si>
    <t>- МБОУ Косиловская ООШ</t>
  </si>
  <si>
    <t>- МБОУ Новостроевская ООШ</t>
  </si>
  <si>
    <t>- МБОУ Гора-Подольская  СОШ</t>
  </si>
  <si>
    <t>- МБОУ Горьковская  ООШ</t>
  </si>
  <si>
    <t>- МБОУ Козинская  ООШ</t>
  </si>
  <si>
    <t>- МБОУ Косиловская СОШ</t>
  </si>
  <si>
    <t>- МБОУ М.Орловская СОШ</t>
  </si>
  <si>
    <t>- МБОУ Почаевская СОШ</t>
  </si>
  <si>
    <t>- МБОУ Смородинская СОШ</t>
  </si>
  <si>
    <t xml:space="preserve">- МБОУ СОШ им. В.Г. Шухова </t>
  </si>
  <si>
    <t>- МБОУ СОШ с УИОП</t>
  </si>
  <si>
    <t>- МДОУ Головчинский д/с «Солнышко»</t>
  </si>
  <si>
    <t xml:space="preserve">- МДОУ д/с "Капелька" </t>
  </si>
  <si>
    <t>- МДОУ д/с «Капелька»</t>
  </si>
  <si>
    <t xml:space="preserve">- МБОУ СОШ им.В.Г. Шухова </t>
  </si>
  <si>
    <t>- МБОУ Добросельская ООШ</t>
  </si>
  <si>
    <t xml:space="preserve">- МБОУ СОШ им. В.Г.Шухова </t>
  </si>
  <si>
    <t>- МДОУ д/с "Капелька"</t>
  </si>
  <si>
    <t>- МБОУ Новостроевкая ООШ</t>
  </si>
  <si>
    <t xml:space="preserve">- МДОУ Головчинский д/с «Солнышко» </t>
  </si>
  <si>
    <t>- МБОУ СОШ им. В.Г. Шухова</t>
  </si>
  <si>
    <t>- МБОУ Козинская СОШ</t>
  </si>
  <si>
    <t>- МБОУ Горьковская ООШ</t>
  </si>
  <si>
    <t>14.</t>
  </si>
  <si>
    <t>Мокроорловское сельское поселение</t>
  </si>
  <si>
    <t>с.Замосьте (здание школы)</t>
  </si>
  <si>
    <t>- МБОУ Головчинская СОШ с УИОП</t>
  </si>
  <si>
    <t>- МБОУ Горьковская ООШ (п.Чапаевка)</t>
  </si>
  <si>
    <t>- МБОУ Дорогощанская СОШ</t>
  </si>
  <si>
    <t>- МБОУ Ивано-Лисичанская СОШ</t>
  </si>
  <si>
    <t>- МБОУ Безыменская  СОШ</t>
  </si>
  <si>
    <t>- МБОУ Мокро-Орловская СОШ</t>
  </si>
  <si>
    <t>- МБОУ Козинская  СОШ</t>
  </si>
  <si>
    <t>- дошкольная группа МБОУ Горьковская ООШ (п.Чапаевка)</t>
  </si>
  <si>
    <t>- МБОУ Ив.Лисичанская СОШ</t>
  </si>
  <si>
    <t>- дошкольная группа МБОУ "Горьковская ООШ" (п.Чапаевка)</t>
  </si>
  <si>
    <t>- дошкольная группа МБОУ Горьковской ООШ (п.Чапаевка)</t>
  </si>
  <si>
    <t>- МБДОУ "ДСКВ "Радуга" с.Замостье</t>
  </si>
  <si>
    <t>ИТОГО по ОГУ:</t>
  </si>
  <si>
    <t>- Дом культуры с. Головчино</t>
  </si>
  <si>
    <t>- Краеведческий музей г. Грайворон</t>
  </si>
  <si>
    <t>- д/с с. Мощеное</t>
  </si>
  <si>
    <t>Ледовая арена г. Грайворон</t>
  </si>
  <si>
    <t>гаражи (администрация)</t>
  </si>
  <si>
    <t>- гаражи</t>
  </si>
  <si>
    <t xml:space="preserve"> </t>
  </si>
  <si>
    <t>ДСК</t>
  </si>
  <si>
    <t>ФОК</t>
  </si>
  <si>
    <t>ТКО, куб.м.</t>
  </si>
  <si>
    <t xml:space="preserve"> лагерь</t>
  </si>
  <si>
    <t>- с. Глотово, пер. Сосновый, дом № 1-а</t>
  </si>
  <si>
    <t>Дунайская МБФ</t>
  </si>
  <si>
    <t>Ломенский СК</t>
  </si>
  <si>
    <t>Гостиница</t>
  </si>
  <si>
    <t>Порозовский СК</t>
  </si>
  <si>
    <t>ДКС</t>
  </si>
  <si>
    <t>с. Безымено, ул. Октябрьская, д. 76-а</t>
  </si>
  <si>
    <t xml:space="preserve">Администрация городского округа </t>
  </si>
  <si>
    <t>Головчинская территориальная администрация</t>
  </si>
  <si>
    <t>Дунайская территориальная администрация</t>
  </si>
  <si>
    <t>Козинсккая территориальная администрация</t>
  </si>
  <si>
    <t>Мокроорловская территориальная администрация</t>
  </si>
  <si>
    <t>Новостроевская территориальная администрация</t>
  </si>
  <si>
    <t>МБУ "Спортивная школа Грайворонского городского округа"</t>
  </si>
  <si>
    <t>МБУСОССЗН "КЦСОН Грайворонского городского округа</t>
  </si>
  <si>
    <t>Безыменская территориальная администрация</t>
  </si>
  <si>
    <t>Гора-Подольская территориальная администрация</t>
  </si>
  <si>
    <t>Смородинская территориальная администрация</t>
  </si>
  <si>
    <t>Ивано-Лисичанская территориальная администрация</t>
  </si>
  <si>
    <t>Отдел городского хозяйства и жизнеобеспечения</t>
  </si>
  <si>
    <t>МБУСОССЗН "Козинский социально-реабилитационный
 центр для несовершеннолетних" Грайворонского городского округа</t>
  </si>
  <si>
    <t>МБУСОССЗН "КЦСОН Грайворонского городского округа"</t>
  </si>
  <si>
    <t xml:space="preserve">Отдел городского хозяйства </t>
  </si>
  <si>
    <t>Дорогощанская территориальная администрация</t>
  </si>
  <si>
    <t xml:space="preserve"> - вечный огонь</t>
  </si>
  <si>
    <t>Гора-Подольскаяя территориальная администрация</t>
  </si>
  <si>
    <t>Доброивановская территориальная администрация</t>
  </si>
  <si>
    <t xml:space="preserve">МКУ "ЦМИ" </t>
  </si>
  <si>
    <t>г. Грайворон, ул. Ленина, д.101а (здание военкомат)</t>
  </si>
  <si>
    <t>г. Грайворон, ул. Ленина, д.101а ( военкомат)</t>
  </si>
  <si>
    <t>г. Грайворон, ул. Ленина, д.101а (военкомат)</t>
  </si>
  <si>
    <t>Станция обезжелезивания</t>
  </si>
  <si>
    <t>- Краеведческий музей г.Грайворон</t>
  </si>
  <si>
    <t>г. Грайворон, ул. Мира, (ДОСААФ)</t>
  </si>
  <si>
    <t>Лимиты водопотребления на 2020 г. по муниципальным учереждениям Грайворонского городского округа</t>
  </si>
  <si>
    <t>Козинская территориальная администрация</t>
  </si>
  <si>
    <t>Лимиты потребления теплоэнергии на 2020 г. по муниципальным учереждениям Грайворонского городского округа</t>
  </si>
  <si>
    <t>Лимиты потребления газа на 2020 г. по муниципальным учереждениям Грайворонского городского округа</t>
  </si>
  <si>
    <t>Лимиты потребления электроэнергии на 2020 г. по муниципальным учереждениям Грайворонского городского округа</t>
  </si>
  <si>
    <t>Лимиты водоотведения на 2020 г. по муниципальным учереждениям Грайворонского городского округа</t>
  </si>
  <si>
    <t>Лимиты ЖБО на 2020 г. по муниципальным учереждениям Грайворонского городского округа</t>
  </si>
  <si>
    <t>Лимиты ТКО на 2020 г. по муниципальным учереждениям Грайворонского городского округа</t>
  </si>
  <si>
    <t>совет депутатов</t>
  </si>
  <si>
    <t>ЕДДС</t>
  </si>
  <si>
    <t>АХЧ</t>
  </si>
  <si>
    <t xml:space="preserve"> избирательная комиссия</t>
  </si>
  <si>
    <t>- МБОУ Дунайская ООШ - д/с (с. Пороз)</t>
  </si>
  <si>
    <t>- МБОУ Дунайская ООШ  (с. Пороз)</t>
  </si>
  <si>
    <t>- МБОУ Дунайская ООШ (с. Пороз)</t>
  </si>
  <si>
    <t xml:space="preserve">г. Грайворон ул. Свердлова, д.9 </t>
  </si>
  <si>
    <t>Замостянский сельский ДК</t>
  </si>
  <si>
    <t>- МБОУ Дунайская ООШ (с.Пороз)</t>
  </si>
  <si>
    <t xml:space="preserve">
Спортивный зал администрации</t>
  </si>
  <si>
    <t>МКУ Центр</t>
  </si>
  <si>
    <t>Горьковская территориальная администрация</t>
  </si>
  <si>
    <t xml:space="preserve"> Утверждены
постановлением администрации
 Грайворонского городского округа 
от "06" ноября 2020 года № 738</t>
  </si>
  <si>
    <t>Утверждены
постановлением администрации
 Грайворонского городского округа 
от "06" ноября 2020 года № 738</t>
  </si>
  <si>
    <t>Утверждены
постановлением администрации
Грайворонского городского округа 
от "06" ноября 2020 года № 738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</si>
</sst>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00000"/>
    <numFmt numFmtId="182" formatCode="0.000"/>
    <numFmt numFmtId="183" formatCode="#,##0_р_.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[$-FC19]d\ mmmm\ yyyy\ &quot;г.&quot;"/>
  </numFmts>
  <fonts count="61">
    <font>
      <sz val="10"/>
      <name val="Arial"/>
      <family val="0"/>
    </font>
    <font>
      <sz val="10"/>
      <name val="Arial Cyr"/>
      <family val="0"/>
    </font>
    <font>
      <b/>
      <sz val="10"/>
      <name val="Arial Cyr"/>
      <family val="0"/>
    </font>
    <font>
      <sz val="11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Arial Cyr"/>
      <family val="0"/>
    </font>
    <font>
      <sz val="12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b/>
      <sz val="9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sz val="14"/>
      <name val="Arial"/>
      <family val="2"/>
    </font>
    <font>
      <b/>
      <sz val="14"/>
      <name val="Arial"/>
      <family val="2"/>
    </font>
    <font>
      <sz val="14"/>
      <name val="Times New Roman"/>
      <family val="1"/>
    </font>
    <font>
      <b/>
      <sz val="14"/>
      <name val="Arial Cyr"/>
      <family val="0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b/>
      <sz val="11"/>
      <color indexed="8"/>
      <name val="Times New Roman"/>
      <family val="1"/>
    </font>
    <font>
      <sz val="10"/>
      <color indexed="8"/>
      <name val="Arial"/>
      <family val="2"/>
    </font>
    <font>
      <sz val="11"/>
      <color indexed="8"/>
      <name val="Times New Roman"/>
      <family val="1"/>
    </font>
    <font>
      <sz val="10"/>
      <color indexed="8"/>
      <name val="Arial Cyr"/>
      <family val="0"/>
    </font>
    <font>
      <sz val="12"/>
      <color indexed="8"/>
      <name val="Times New Roman"/>
      <family val="1"/>
    </font>
    <font>
      <b/>
      <sz val="10"/>
      <color indexed="8"/>
      <name val="Arial Cyr"/>
      <family val="0"/>
    </font>
    <font>
      <b/>
      <sz val="10"/>
      <color indexed="8"/>
      <name val="Arial"/>
      <family val="2"/>
    </font>
    <font>
      <b/>
      <sz val="10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Arial"/>
      <family val="2"/>
    </font>
    <font>
      <b/>
      <sz val="14"/>
      <color indexed="8"/>
      <name val="Times New Roman"/>
      <family val="1"/>
    </font>
    <font>
      <sz val="14"/>
      <color indexed="8"/>
      <name val="Arial"/>
      <family val="2"/>
    </font>
    <font>
      <sz val="14"/>
      <color indexed="8"/>
      <name val="Arial Cyr"/>
      <family val="0"/>
    </font>
    <font>
      <b/>
      <sz val="14"/>
      <color indexed="8"/>
      <name val="Arial Cyr"/>
      <family val="0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Arial Cyr"/>
      <family val="0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color indexed="10"/>
      <name val="Arial Cyr"/>
      <family val="0"/>
    </font>
    <font>
      <b/>
      <sz val="12"/>
      <color indexed="8"/>
      <name val="Arial Cyr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1" borderId="7" applyNumberFormat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4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4" borderId="0" applyNumberFormat="0" applyBorder="0" applyAlignment="0" applyProtection="0"/>
  </cellStyleXfs>
  <cellXfs count="506">
    <xf numFmtId="0" fontId="0" fillId="0" borderId="0" xfId="0" applyAlignment="1">
      <alignment/>
    </xf>
    <xf numFmtId="0" fontId="1" fillId="0" borderId="0" xfId="53" applyAlignment="1">
      <alignment horizontal="center"/>
      <protection/>
    </xf>
    <xf numFmtId="0" fontId="4" fillId="0" borderId="0" xfId="53" applyFont="1" applyAlignment="1">
      <alignment/>
      <protection/>
    </xf>
    <xf numFmtId="0" fontId="4" fillId="0" borderId="0" xfId="53" applyFont="1" applyAlignment="1">
      <alignment horizontal="center"/>
      <protection/>
    </xf>
    <xf numFmtId="0" fontId="4" fillId="0" borderId="0" xfId="53" applyFont="1" applyAlignment="1">
      <alignment horizontal="left"/>
      <protection/>
    </xf>
    <xf numFmtId="0" fontId="4" fillId="0" borderId="0" xfId="53" applyFont="1" applyBorder="1" applyAlignment="1">
      <alignment horizontal="center" vertical="center"/>
      <protection/>
    </xf>
    <xf numFmtId="0" fontId="4" fillId="0" borderId="0" xfId="53" applyFont="1" applyBorder="1" applyAlignment="1">
      <alignment horizontal="center" vertical="center" wrapText="1"/>
      <protection/>
    </xf>
    <xf numFmtId="0" fontId="0" fillId="0" borderId="0" xfId="0" applyFill="1" applyAlignment="1">
      <alignment/>
    </xf>
    <xf numFmtId="0" fontId="1" fillId="0" borderId="0" xfId="53" applyAlignment="1">
      <alignment/>
      <protection/>
    </xf>
    <xf numFmtId="0" fontId="7" fillId="0" borderId="0" xfId="53" applyFont="1" applyAlignment="1">
      <alignment/>
      <protection/>
    </xf>
    <xf numFmtId="0" fontId="5" fillId="0" borderId="0" xfId="0" applyFont="1" applyFill="1" applyBorder="1" applyAlignment="1">
      <alignment vertical="distributed" wrapText="1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vertical="distributed" wrapText="1"/>
    </xf>
    <xf numFmtId="0" fontId="5" fillId="0" borderId="0" xfId="0" applyFont="1" applyFill="1" applyBorder="1" applyAlignment="1">
      <alignment horizontal="center" vertical="distributed" wrapText="1"/>
    </xf>
    <xf numFmtId="0" fontId="9" fillId="0" borderId="10" xfId="53" applyFont="1" applyFill="1" applyBorder="1" applyAlignment="1">
      <alignment horizontal="center" vertical="top" wrapText="1"/>
      <protection/>
    </xf>
    <xf numFmtId="0" fontId="7" fillId="0" borderId="0" xfId="53" applyFont="1" applyAlignment="1">
      <alignment horizontal="center"/>
      <protection/>
    </xf>
    <xf numFmtId="0" fontId="5" fillId="0" borderId="0" xfId="53" applyFont="1" applyBorder="1" applyAlignment="1">
      <alignment horizontal="center"/>
      <protection/>
    </xf>
    <xf numFmtId="0" fontId="4" fillId="0" borderId="0" xfId="53" applyFont="1" applyBorder="1" applyAlignment="1">
      <alignment horizontal="center"/>
      <protection/>
    </xf>
    <xf numFmtId="0" fontId="0" fillId="0" borderId="0" xfId="0" applyAlignment="1">
      <alignment horizontal="center"/>
    </xf>
    <xf numFmtId="49" fontId="9" fillId="0" borderId="10" xfId="53" applyNumberFormat="1" applyFont="1" applyFill="1" applyBorder="1" applyAlignment="1">
      <alignment vertical="top" wrapText="1"/>
      <protection/>
    </xf>
    <xf numFmtId="49" fontId="9" fillId="0" borderId="10" xfId="53" applyNumberFormat="1" applyFont="1" applyFill="1" applyBorder="1" applyAlignment="1">
      <alignment horizontal="left" vertical="top" wrapText="1"/>
      <protection/>
    </xf>
    <xf numFmtId="49" fontId="9" fillId="0" borderId="10" xfId="53" applyNumberFormat="1" applyFont="1" applyFill="1" applyBorder="1" applyAlignment="1">
      <alignment horizontal="left" wrapText="1"/>
      <protection/>
    </xf>
    <xf numFmtId="0" fontId="1" fillId="0" borderId="11" xfId="53" applyFill="1" applyBorder="1" applyAlignment="1">
      <alignment horizontal="center"/>
      <protection/>
    </xf>
    <xf numFmtId="0" fontId="0" fillId="0" borderId="0" xfId="0" applyAlignment="1">
      <alignment horizontal="center" vertical="center" wrapText="1"/>
    </xf>
    <xf numFmtId="49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0" fontId="8" fillId="0" borderId="10" xfId="53" applyFont="1" applyFill="1" applyBorder="1" applyAlignment="1">
      <alignment horizontal="center" vertical="top" wrapText="1"/>
      <protection/>
    </xf>
    <xf numFmtId="0" fontId="0" fillId="24" borderId="0" xfId="0" applyFill="1" applyAlignment="1">
      <alignment/>
    </xf>
    <xf numFmtId="0" fontId="1" fillId="0" borderId="0" xfId="53" applyFont="1" applyAlignment="1">
      <alignment horizontal="center"/>
      <protection/>
    </xf>
    <xf numFmtId="0" fontId="0" fillId="0" borderId="0" xfId="0" applyFont="1" applyAlignment="1">
      <alignment horizontal="center"/>
    </xf>
    <xf numFmtId="49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vertical="center" wrapText="1"/>
    </xf>
    <xf numFmtId="0" fontId="8" fillId="4" borderId="10" xfId="53" applyFont="1" applyFill="1" applyBorder="1" applyAlignment="1">
      <alignment horizontal="center" vertical="top" wrapText="1"/>
      <protection/>
    </xf>
    <xf numFmtId="49" fontId="0" fillId="0" borderId="0" xfId="0" applyNumberFormat="1" applyFill="1" applyAlignment="1">
      <alignment horizontal="center" vertical="center" wrapText="1"/>
    </xf>
    <xf numFmtId="0" fontId="1" fillId="0" borderId="11" xfId="53" applyFill="1" applyBorder="1" applyAlignment="1">
      <alignment/>
      <protection/>
    </xf>
    <xf numFmtId="0" fontId="0" fillId="0" borderId="0" xfId="0" applyFill="1" applyAlignment="1">
      <alignment horizontal="center"/>
    </xf>
    <xf numFmtId="0" fontId="0" fillId="0" borderId="11" xfId="0" applyFill="1" applyBorder="1" applyAlignment="1">
      <alignment/>
    </xf>
    <xf numFmtId="0" fontId="0" fillId="4" borderId="0" xfId="0" applyFill="1" applyAlignment="1">
      <alignment/>
    </xf>
    <xf numFmtId="0" fontId="8" fillId="0" borderId="0" xfId="53" applyFont="1" applyFill="1" applyBorder="1" applyAlignment="1">
      <alignment horizontal="center" vertical="top" wrapText="1"/>
      <protection/>
    </xf>
    <xf numFmtId="0" fontId="2" fillId="0" borderId="0" xfId="53" applyFont="1" applyFill="1" applyBorder="1" applyAlignment="1">
      <alignment horizontal="center"/>
      <protection/>
    </xf>
    <xf numFmtId="0" fontId="4" fillId="0" borderId="0" xfId="53" applyFont="1" applyFill="1" applyAlignment="1">
      <alignment/>
      <protection/>
    </xf>
    <xf numFmtId="0" fontId="1" fillId="0" borderId="0" xfId="53" applyFill="1" applyAlignment="1">
      <alignment/>
      <protection/>
    </xf>
    <xf numFmtId="0" fontId="4" fillId="0" borderId="0" xfId="53" applyFont="1" applyFill="1" applyAlignment="1">
      <alignment horizontal="left"/>
      <protection/>
    </xf>
    <xf numFmtId="0" fontId="4" fillId="0" borderId="0" xfId="53" applyFont="1" applyFill="1" applyAlignment="1">
      <alignment horizontal="center"/>
      <protection/>
    </xf>
    <xf numFmtId="0" fontId="7" fillId="0" borderId="0" xfId="53" applyFont="1" applyFill="1" applyAlignment="1">
      <alignment/>
      <protection/>
    </xf>
    <xf numFmtId="0" fontId="0" fillId="25" borderId="0" xfId="0" applyFill="1" applyAlignment="1">
      <alignment/>
    </xf>
    <xf numFmtId="0" fontId="0" fillId="25" borderId="0" xfId="0" applyFill="1" applyBorder="1" applyAlignment="1">
      <alignment/>
    </xf>
    <xf numFmtId="0" fontId="1" fillId="0" borderId="0" xfId="53" applyFill="1" applyAlignment="1">
      <alignment horizontal="center"/>
      <protection/>
    </xf>
    <xf numFmtId="0" fontId="1" fillId="0" borderId="0" xfId="53" applyFill="1" applyBorder="1" applyAlignment="1">
      <alignment horizontal="center"/>
      <protection/>
    </xf>
    <xf numFmtId="0" fontId="2" fillId="25" borderId="11" xfId="53" applyFont="1" applyFill="1" applyBorder="1" applyAlignment="1">
      <alignment horizontal="center"/>
      <protection/>
    </xf>
    <xf numFmtId="0" fontId="5" fillId="0" borderId="11" xfId="0" applyFont="1" applyFill="1" applyBorder="1" applyAlignment="1">
      <alignment horizontal="center" vertical="top" wrapText="1"/>
    </xf>
    <xf numFmtId="0" fontId="0" fillId="0" borderId="11" xfId="0" applyFill="1" applyBorder="1" applyAlignment="1">
      <alignment horizontal="center"/>
    </xf>
    <xf numFmtId="49" fontId="1" fillId="0" borderId="11" xfId="53" applyNumberFormat="1" applyFont="1" applyFill="1" applyBorder="1" applyAlignment="1">
      <alignment horizontal="center"/>
      <protection/>
    </xf>
    <xf numFmtId="0" fontId="3" fillId="0" borderId="0" xfId="53" applyFont="1" applyFill="1" applyBorder="1" applyAlignment="1">
      <alignment horizontal="center"/>
      <protection/>
    </xf>
    <xf numFmtId="0" fontId="7" fillId="0" borderId="0" xfId="53" applyFont="1" applyFill="1" applyBorder="1" applyAlignment="1">
      <alignment horizontal="center"/>
      <protection/>
    </xf>
    <xf numFmtId="0" fontId="5" fillId="0" borderId="0" xfId="53" applyFont="1" applyFill="1" applyBorder="1" applyAlignment="1">
      <alignment horizontal="center"/>
      <protection/>
    </xf>
    <xf numFmtId="0" fontId="8" fillId="0" borderId="0" xfId="53" applyFont="1" applyFill="1" applyBorder="1" applyAlignment="1">
      <alignment horizontal="center" vertical="center" wrapText="1"/>
      <protection/>
    </xf>
    <xf numFmtId="0" fontId="4" fillId="0" borderId="0" xfId="53" applyFont="1" applyFill="1" applyBorder="1" applyAlignment="1">
      <alignment horizontal="center"/>
      <protection/>
    </xf>
    <xf numFmtId="0" fontId="1" fillId="0" borderId="0" xfId="53" applyFont="1" applyFill="1" applyAlignment="1">
      <alignment horizontal="center"/>
      <protection/>
    </xf>
    <xf numFmtId="0" fontId="6" fillId="0" borderId="0" xfId="53" applyFont="1" applyFill="1" applyBorder="1" applyAlignment="1">
      <alignment horizontal="center" vertical="center" wrapText="1"/>
      <protection/>
    </xf>
    <xf numFmtId="0" fontId="7" fillId="0" borderId="0" xfId="53" applyFont="1" applyFill="1" applyBorder="1" applyAlignment="1">
      <alignment horizontal="center" vertical="center" wrapText="1"/>
      <protection/>
    </xf>
    <xf numFmtId="0" fontId="4" fillId="0" borderId="0" xfId="53" applyFont="1" applyFill="1" applyBorder="1" applyAlignment="1">
      <alignment horizontal="center" vertical="center"/>
      <protection/>
    </xf>
    <xf numFmtId="0" fontId="4" fillId="0" borderId="0" xfId="53" applyFont="1" applyFill="1" applyBorder="1" applyAlignment="1">
      <alignment horizontal="center" vertical="center" wrapText="1"/>
      <protection/>
    </xf>
    <xf numFmtId="0" fontId="6" fillId="0" borderId="0" xfId="53" applyFont="1" applyFill="1" applyBorder="1" applyAlignment="1">
      <alignment horizontal="center" vertical="center"/>
      <protection/>
    </xf>
    <xf numFmtId="0" fontId="2" fillId="0" borderId="0" xfId="53" applyFont="1" applyFill="1" applyBorder="1" applyAlignment="1">
      <alignment horizontal="center" vertical="center"/>
      <protection/>
    </xf>
    <xf numFmtId="0" fontId="1" fillId="0" borderId="0" xfId="53" applyFont="1" applyFill="1" applyBorder="1" applyAlignment="1">
      <alignment horizontal="center" vertical="center"/>
      <protection/>
    </xf>
    <xf numFmtId="0" fontId="0" fillId="0" borderId="0" xfId="0" applyFont="1" applyFill="1" applyAlignment="1">
      <alignment horizontal="center"/>
    </xf>
    <xf numFmtId="0" fontId="4" fillId="25" borderId="11" xfId="53" applyFont="1" applyFill="1" applyBorder="1" applyAlignment="1">
      <alignment horizontal="center"/>
      <protection/>
    </xf>
    <xf numFmtId="0" fontId="8" fillId="4" borderId="10" xfId="53" applyFont="1" applyFill="1" applyBorder="1" applyAlignment="1">
      <alignment vertical="top" wrapText="1"/>
      <protection/>
    </xf>
    <xf numFmtId="0" fontId="0" fillId="0" borderId="0" xfId="0" applyFill="1" applyBorder="1" applyAlignment="1">
      <alignment horizontal="right"/>
    </xf>
    <xf numFmtId="0" fontId="0" fillId="0" borderId="0" xfId="0" applyFill="1" applyAlignment="1">
      <alignment horizontal="right"/>
    </xf>
    <xf numFmtId="49" fontId="0" fillId="0" borderId="0" xfId="0" applyNumberFormat="1" applyFill="1" applyAlignment="1">
      <alignment wrapText="1"/>
    </xf>
    <xf numFmtId="49" fontId="0" fillId="0" borderId="0" xfId="0" applyNumberFormat="1" applyAlignment="1">
      <alignment horizontal="right" vertical="center" wrapText="1"/>
    </xf>
    <xf numFmtId="49" fontId="0" fillId="0" borderId="0" xfId="0" applyNumberFormat="1" applyAlignment="1">
      <alignment wrapText="1"/>
    </xf>
    <xf numFmtId="0" fontId="0" fillId="0" borderId="0" xfId="0" applyBorder="1" applyAlignment="1">
      <alignment/>
    </xf>
    <xf numFmtId="0" fontId="0" fillId="24" borderId="0" xfId="0" applyFill="1" applyBorder="1" applyAlignment="1">
      <alignment/>
    </xf>
    <xf numFmtId="0" fontId="2" fillId="4" borderId="12" xfId="53" applyFont="1" applyFill="1" applyBorder="1" applyAlignment="1">
      <alignment/>
      <protection/>
    </xf>
    <xf numFmtId="0" fontId="9" fillId="26" borderId="10" xfId="53" applyFont="1" applyFill="1" applyBorder="1" applyAlignment="1">
      <alignment horizontal="center" vertical="top" wrapText="1"/>
      <protection/>
    </xf>
    <xf numFmtId="0" fontId="0" fillId="26" borderId="0" xfId="0" applyFill="1" applyAlignment="1">
      <alignment/>
    </xf>
    <xf numFmtId="0" fontId="0" fillId="25" borderId="0" xfId="0" applyFill="1" applyAlignment="1">
      <alignment/>
    </xf>
    <xf numFmtId="0" fontId="0" fillId="25" borderId="0" xfId="0" applyFill="1" applyBorder="1" applyAlignment="1">
      <alignment/>
    </xf>
    <xf numFmtId="0" fontId="1" fillId="26" borderId="10" xfId="0" applyFont="1" applyFill="1" applyBorder="1" applyAlignment="1">
      <alignment horizontal="center" wrapText="1"/>
    </xf>
    <xf numFmtId="0" fontId="1" fillId="26" borderId="11" xfId="53" applyFill="1" applyBorder="1" applyAlignment="1">
      <alignment horizontal="center"/>
      <protection/>
    </xf>
    <xf numFmtId="0" fontId="0" fillId="26" borderId="0" xfId="0" applyFill="1" applyBorder="1" applyAlignment="1">
      <alignment/>
    </xf>
    <xf numFmtId="0" fontId="0" fillId="25" borderId="0" xfId="0" applyFill="1" applyAlignment="1">
      <alignment/>
    </xf>
    <xf numFmtId="0" fontId="0" fillId="25" borderId="0" xfId="0" applyFill="1" applyBorder="1" applyAlignment="1">
      <alignment/>
    </xf>
    <xf numFmtId="0" fontId="12" fillId="0" borderId="0" xfId="0" applyFont="1" applyAlignment="1">
      <alignment wrapText="1"/>
    </xf>
    <xf numFmtId="0" fontId="1" fillId="26" borderId="11" xfId="53" applyFill="1" applyBorder="1" applyAlignment="1">
      <alignment/>
      <protection/>
    </xf>
    <xf numFmtId="0" fontId="0" fillId="26" borderId="0" xfId="0" applyFill="1" applyBorder="1" applyAlignment="1">
      <alignment/>
    </xf>
    <xf numFmtId="0" fontId="0" fillId="26" borderId="0" xfId="0" applyFill="1" applyAlignment="1">
      <alignment/>
    </xf>
    <xf numFmtId="0" fontId="0" fillId="25" borderId="12" xfId="0" applyFill="1" applyBorder="1" applyAlignment="1">
      <alignment/>
    </xf>
    <xf numFmtId="0" fontId="0" fillId="20" borderId="0" xfId="0" applyFill="1" applyAlignment="1">
      <alignment/>
    </xf>
    <xf numFmtId="0" fontId="0" fillId="20" borderId="0" xfId="0" applyFill="1" applyBorder="1" applyAlignment="1">
      <alignment/>
    </xf>
    <xf numFmtId="0" fontId="5" fillId="0" borderId="0" xfId="53" applyFont="1" applyAlignment="1">
      <alignment horizontal="center"/>
      <protection/>
    </xf>
    <xf numFmtId="0" fontId="5" fillId="0" borderId="0" xfId="53" applyFont="1" applyBorder="1" applyAlignment="1">
      <alignment horizontal="center" vertical="center" wrapText="1"/>
      <protection/>
    </xf>
    <xf numFmtId="0" fontId="39" fillId="0" borderId="0" xfId="0" applyFont="1" applyFill="1" applyAlignment="1">
      <alignment/>
    </xf>
    <xf numFmtId="0" fontId="39" fillId="0" borderId="0" xfId="0" applyFont="1" applyFill="1" applyBorder="1" applyAlignment="1">
      <alignment/>
    </xf>
    <xf numFmtId="0" fontId="40" fillId="10" borderId="10" xfId="53" applyFont="1" applyFill="1" applyBorder="1" applyAlignment="1">
      <alignment horizontal="center" vertical="top" wrapText="1"/>
      <protection/>
    </xf>
    <xf numFmtId="0" fontId="41" fillId="10" borderId="0" xfId="0" applyFont="1" applyFill="1" applyAlignment="1">
      <alignment/>
    </xf>
    <xf numFmtId="0" fontId="41" fillId="26" borderId="0" xfId="0" applyFont="1" applyFill="1" applyAlignment="1">
      <alignment/>
    </xf>
    <xf numFmtId="0" fontId="41" fillId="26" borderId="0" xfId="0" applyFont="1" applyFill="1" applyBorder="1" applyAlignment="1">
      <alignment/>
    </xf>
    <xf numFmtId="0" fontId="42" fillId="26" borderId="10" xfId="53" applyFont="1" applyFill="1" applyBorder="1" applyAlignment="1">
      <alignment horizontal="center" vertical="top" wrapText="1"/>
      <protection/>
    </xf>
    <xf numFmtId="0" fontId="41" fillId="0" borderId="0" xfId="0" applyFont="1" applyFill="1" applyAlignment="1">
      <alignment/>
    </xf>
    <xf numFmtId="0" fontId="41" fillId="0" borderId="0" xfId="0" applyFont="1" applyAlignment="1">
      <alignment/>
    </xf>
    <xf numFmtId="0" fontId="42" fillId="0" borderId="10" xfId="53" applyFont="1" applyFill="1" applyBorder="1" applyAlignment="1">
      <alignment horizontal="center" vertical="top" wrapText="1"/>
      <protection/>
    </xf>
    <xf numFmtId="49" fontId="42" fillId="0" borderId="10" xfId="53" applyNumberFormat="1" applyFont="1" applyFill="1" applyBorder="1" applyAlignment="1">
      <alignment horizontal="left" vertical="top" wrapText="1"/>
      <protection/>
    </xf>
    <xf numFmtId="0" fontId="41" fillId="0" borderId="0" xfId="0" applyFont="1" applyFill="1" applyAlignment="1">
      <alignment horizontal="center"/>
    </xf>
    <xf numFmtId="0" fontId="41" fillId="0" borderId="0" xfId="0" applyFont="1" applyFill="1" applyBorder="1" applyAlignment="1">
      <alignment/>
    </xf>
    <xf numFmtId="0" fontId="43" fillId="0" borderId="11" xfId="53" applyFont="1" applyFill="1" applyBorder="1" applyAlignment="1">
      <alignment horizontal="center"/>
      <protection/>
    </xf>
    <xf numFmtId="0" fontId="41" fillId="20" borderId="0" xfId="0" applyFont="1" applyFill="1" applyAlignment="1">
      <alignment/>
    </xf>
    <xf numFmtId="0" fontId="41" fillId="20" borderId="0" xfId="0" applyFont="1" applyFill="1" applyBorder="1" applyAlignment="1">
      <alignment/>
    </xf>
    <xf numFmtId="49" fontId="42" fillId="26" borderId="10" xfId="53" applyNumberFormat="1" applyFont="1" applyFill="1" applyBorder="1" applyAlignment="1">
      <alignment horizontal="left" vertical="top" wrapText="1"/>
      <protection/>
    </xf>
    <xf numFmtId="49" fontId="42" fillId="0" borderId="10" xfId="53" applyNumberFormat="1" applyFont="1" applyFill="1" applyBorder="1" applyAlignment="1">
      <alignment wrapText="1"/>
      <protection/>
    </xf>
    <xf numFmtId="0" fontId="43" fillId="0" borderId="0" xfId="53" applyFont="1" applyFill="1" applyBorder="1" applyAlignment="1">
      <alignment horizontal="center"/>
      <protection/>
    </xf>
    <xf numFmtId="0" fontId="41" fillId="26" borderId="10" xfId="0" applyFont="1" applyFill="1" applyBorder="1" applyAlignment="1">
      <alignment horizontal="center"/>
    </xf>
    <xf numFmtId="0" fontId="43" fillId="26" borderId="11" xfId="53" applyFont="1" applyFill="1" applyBorder="1" applyAlignment="1">
      <alignment horizontal="center"/>
      <protection/>
    </xf>
    <xf numFmtId="0" fontId="0" fillId="27" borderId="0" xfId="0" applyFill="1" applyAlignment="1">
      <alignment/>
    </xf>
    <xf numFmtId="0" fontId="0" fillId="27" borderId="0" xfId="0" applyFill="1" applyBorder="1" applyAlignment="1">
      <alignment/>
    </xf>
    <xf numFmtId="0" fontId="8" fillId="26" borderId="10" xfId="53" applyFont="1" applyFill="1" applyBorder="1" applyAlignment="1">
      <alignment horizontal="center" vertical="top" wrapText="1"/>
      <protection/>
    </xf>
    <xf numFmtId="0" fontId="0" fillId="26" borderId="10" xfId="0" applyFill="1" applyBorder="1" applyAlignment="1">
      <alignment horizontal="center"/>
    </xf>
    <xf numFmtId="0" fontId="41" fillId="26" borderId="0" xfId="0" applyFont="1" applyFill="1" applyAlignment="1">
      <alignment/>
    </xf>
    <xf numFmtId="0" fontId="41" fillId="26" borderId="0" xfId="0" applyFont="1" applyFill="1" applyBorder="1" applyAlignment="1">
      <alignment/>
    </xf>
    <xf numFmtId="0" fontId="43" fillId="26" borderId="0" xfId="53" applyFont="1" applyFill="1" applyBorder="1" applyAlignment="1">
      <alignment horizontal="center"/>
      <protection/>
    </xf>
    <xf numFmtId="49" fontId="42" fillId="0" borderId="10" xfId="53" applyNumberFormat="1" applyFont="1" applyFill="1" applyBorder="1" applyAlignment="1">
      <alignment horizontal="center" vertical="top" wrapText="1"/>
      <protection/>
    </xf>
    <xf numFmtId="0" fontId="44" fillId="0" borderId="11" xfId="0" applyFont="1" applyFill="1" applyBorder="1" applyAlignment="1">
      <alignment horizontal="center" vertical="top" wrapText="1"/>
    </xf>
    <xf numFmtId="0" fontId="42" fillId="20" borderId="10" xfId="53" applyFont="1" applyFill="1" applyBorder="1" applyAlignment="1">
      <alignment horizontal="center" vertical="top" wrapText="1"/>
      <protection/>
    </xf>
    <xf numFmtId="49" fontId="43" fillId="20" borderId="10" xfId="52" applyNumberFormat="1" applyFont="1" applyFill="1" applyBorder="1">
      <alignment/>
      <protection/>
    </xf>
    <xf numFmtId="0" fontId="44" fillId="20" borderId="0" xfId="0" applyFont="1" applyFill="1" applyBorder="1" applyAlignment="1">
      <alignment horizontal="center" vertical="top" wrapText="1"/>
    </xf>
    <xf numFmtId="0" fontId="44" fillId="0" borderId="0" xfId="0" applyFont="1" applyFill="1" applyBorder="1" applyAlignment="1">
      <alignment horizontal="center" vertical="top" wrapText="1"/>
    </xf>
    <xf numFmtId="0" fontId="41" fillId="0" borderId="0" xfId="0" applyFont="1" applyBorder="1" applyAlignment="1">
      <alignment/>
    </xf>
    <xf numFmtId="0" fontId="41" fillId="0" borderId="10" xfId="0" applyFont="1" applyBorder="1" applyAlignment="1">
      <alignment/>
    </xf>
    <xf numFmtId="0" fontId="1" fillId="0" borderId="0" xfId="53" applyFont="1" applyFill="1" applyBorder="1" applyAlignment="1">
      <alignment horizontal="center"/>
      <protection/>
    </xf>
    <xf numFmtId="0" fontId="8" fillId="4" borderId="10" xfId="53" applyFont="1" applyFill="1" applyBorder="1" applyAlignment="1">
      <alignment horizontal="left" vertical="top" wrapText="1"/>
      <protection/>
    </xf>
    <xf numFmtId="0" fontId="40" fillId="10" borderId="10" xfId="53" applyFont="1" applyFill="1" applyBorder="1" applyAlignment="1">
      <alignment horizontal="left" vertical="top" wrapText="1"/>
      <protection/>
    </xf>
    <xf numFmtId="0" fontId="5" fillId="8" borderId="10" xfId="53" applyFont="1" applyFill="1" applyBorder="1" applyAlignment="1">
      <alignment horizontal="center" vertical="top" wrapText="1"/>
      <protection/>
    </xf>
    <xf numFmtId="0" fontId="8" fillId="8" borderId="10" xfId="53" applyFont="1" applyFill="1" applyBorder="1" applyAlignment="1">
      <alignment horizontal="center" vertical="top" wrapText="1"/>
      <protection/>
    </xf>
    <xf numFmtId="0" fontId="8" fillId="8" borderId="10" xfId="53" applyFont="1" applyFill="1" applyBorder="1" applyAlignment="1">
      <alignment horizontal="center" vertical="center" wrapText="1"/>
      <protection/>
    </xf>
    <xf numFmtId="0" fontId="3" fillId="8" borderId="10" xfId="53" applyFont="1" applyFill="1" applyBorder="1" applyAlignment="1">
      <alignment horizontal="center"/>
      <protection/>
    </xf>
    <xf numFmtId="0" fontId="0" fillId="11" borderId="10" xfId="0" applyFill="1" applyBorder="1" applyAlignment="1">
      <alignment horizontal="center"/>
    </xf>
    <xf numFmtId="0" fontId="0" fillId="11" borderId="10" xfId="0" applyFont="1" applyFill="1" applyBorder="1" applyAlignment="1">
      <alignment horizontal="center"/>
    </xf>
    <xf numFmtId="0" fontId="4" fillId="11" borderId="10" xfId="53" applyFont="1" applyFill="1" applyBorder="1" applyAlignment="1">
      <alignment horizontal="center" wrapText="1"/>
      <protection/>
    </xf>
    <xf numFmtId="0" fontId="5" fillId="11" borderId="10" xfId="53" applyFont="1" applyFill="1" applyBorder="1" applyAlignment="1">
      <alignment horizontal="center" wrapText="1"/>
      <protection/>
    </xf>
    <xf numFmtId="0" fontId="0" fillId="11" borderId="10" xfId="0" applyFill="1" applyBorder="1" applyAlignment="1">
      <alignment/>
    </xf>
    <xf numFmtId="0" fontId="2" fillId="4" borderId="10" xfId="53" applyFont="1" applyFill="1" applyBorder="1" applyAlignment="1">
      <alignment horizontal="center" vertical="center"/>
      <protection/>
    </xf>
    <xf numFmtId="0" fontId="1" fillId="26" borderId="10" xfId="53" applyFill="1" applyBorder="1" applyAlignment="1">
      <alignment horizontal="center" vertical="center"/>
      <protection/>
    </xf>
    <xf numFmtId="0" fontId="2" fillId="26" borderId="10" xfId="53" applyFont="1" applyFill="1" applyBorder="1" applyAlignment="1">
      <alignment horizontal="center" vertical="center"/>
      <protection/>
    </xf>
    <xf numFmtId="0" fontId="0" fillId="11" borderId="10" xfId="0" applyFill="1" applyBorder="1" applyAlignment="1">
      <alignment horizontal="center" vertical="center"/>
    </xf>
    <xf numFmtId="0" fontId="5" fillId="8" borderId="10" xfId="53" applyFont="1" applyFill="1" applyBorder="1" applyAlignment="1">
      <alignment horizontal="center" vertical="center" wrapText="1"/>
      <protection/>
    </xf>
    <xf numFmtId="0" fontId="0" fillId="8" borderId="10" xfId="0" applyFill="1" applyBorder="1" applyAlignment="1">
      <alignment horizontal="center" vertical="center"/>
    </xf>
    <xf numFmtId="0" fontId="8" fillId="4" borderId="10" xfId="53" applyFont="1" applyFill="1" applyBorder="1" applyAlignment="1">
      <alignment horizontal="center" vertical="center" wrapText="1"/>
      <protection/>
    </xf>
    <xf numFmtId="0" fontId="9" fillId="0" borderId="10" xfId="53" applyFont="1" applyFill="1" applyBorder="1" applyAlignment="1">
      <alignment horizontal="center" vertical="center" wrapText="1"/>
      <protection/>
    </xf>
    <xf numFmtId="0" fontId="42" fillId="0" borderId="10" xfId="53" applyFont="1" applyFill="1" applyBorder="1" applyAlignment="1">
      <alignment horizontal="center" vertical="center" wrapText="1"/>
      <protection/>
    </xf>
    <xf numFmtId="0" fontId="45" fillId="26" borderId="10" xfId="53" applyFont="1" applyFill="1" applyBorder="1" applyAlignment="1">
      <alignment horizontal="center" vertical="center"/>
      <protection/>
    </xf>
    <xf numFmtId="0" fontId="1" fillId="0" borderId="10" xfId="53" applyFill="1" applyBorder="1" applyAlignment="1">
      <alignment horizontal="center" vertical="center"/>
      <protection/>
    </xf>
    <xf numFmtId="0" fontId="9" fillId="0" borderId="10" xfId="53" applyFont="1" applyBorder="1" applyAlignment="1">
      <alignment horizontal="center" vertical="center" wrapText="1"/>
      <protection/>
    </xf>
    <xf numFmtId="0" fontId="40" fillId="6" borderId="10" xfId="53" applyFont="1" applyFill="1" applyBorder="1" applyAlignment="1">
      <alignment horizontal="center" vertical="center" wrapText="1"/>
      <protection/>
    </xf>
    <xf numFmtId="0" fontId="42" fillId="26" borderId="10" xfId="53" applyFont="1" applyFill="1" applyBorder="1" applyAlignment="1">
      <alignment horizontal="center" vertical="center" wrapText="1"/>
      <protection/>
    </xf>
    <xf numFmtId="0" fontId="43" fillId="26" borderId="10" xfId="53" applyFont="1" applyFill="1" applyBorder="1" applyAlignment="1">
      <alignment horizontal="center" vertical="center"/>
      <protection/>
    </xf>
    <xf numFmtId="0" fontId="2" fillId="8" borderId="10" xfId="53" applyFont="1" applyFill="1" applyBorder="1" applyAlignment="1">
      <alignment horizontal="center" vertical="center"/>
      <protection/>
    </xf>
    <xf numFmtId="0" fontId="40" fillId="26" borderId="10" xfId="53" applyFont="1" applyFill="1" applyBorder="1" applyAlignment="1">
      <alignment horizontal="center" vertical="center" wrapText="1"/>
      <protection/>
    </xf>
    <xf numFmtId="0" fontId="8" fillId="0" borderId="10" xfId="53" applyFont="1" applyFill="1" applyBorder="1" applyAlignment="1">
      <alignment horizontal="center" vertical="center" wrapText="1"/>
      <protection/>
    </xf>
    <xf numFmtId="49" fontId="9" fillId="0" borderId="10" xfId="53" applyNumberFormat="1" applyFont="1" applyFill="1" applyBorder="1" applyAlignment="1">
      <alignment horizontal="center" vertical="center" wrapText="1"/>
      <protection/>
    </xf>
    <xf numFmtId="49" fontId="9" fillId="26" borderId="10" xfId="53" applyNumberFormat="1" applyFont="1" applyFill="1" applyBorder="1" applyAlignment="1">
      <alignment horizontal="center" vertical="center" wrapText="1"/>
      <protection/>
    </xf>
    <xf numFmtId="49" fontId="42" fillId="26" borderId="10" xfId="53" applyNumberFormat="1" applyFont="1" applyFill="1" applyBorder="1" applyAlignment="1">
      <alignment horizontal="center" vertical="center" wrapText="1"/>
      <protection/>
    </xf>
    <xf numFmtId="0" fontId="42" fillId="0" borderId="10" xfId="53" applyFont="1" applyBorder="1" applyAlignment="1">
      <alignment horizontal="center" vertical="center" wrapText="1"/>
      <protection/>
    </xf>
    <xf numFmtId="49" fontId="42" fillId="0" borderId="10" xfId="53" applyNumberFormat="1" applyFont="1" applyFill="1" applyBorder="1" applyAlignment="1">
      <alignment horizontal="center" vertical="center" wrapText="1"/>
      <protection/>
    </xf>
    <xf numFmtId="0" fontId="43" fillId="0" borderId="10" xfId="53" applyFont="1" applyFill="1" applyBorder="1" applyAlignment="1">
      <alignment horizontal="center" vertical="center"/>
      <protection/>
    </xf>
    <xf numFmtId="0" fontId="2" fillId="0" borderId="10" xfId="53" applyFont="1" applyFill="1" applyBorder="1" applyAlignment="1">
      <alignment horizontal="center" vertical="center"/>
      <protection/>
    </xf>
    <xf numFmtId="1" fontId="43" fillId="26" borderId="10" xfId="53" applyNumberFormat="1" applyFont="1" applyFill="1" applyBorder="1" applyAlignment="1">
      <alignment horizontal="center" vertical="center"/>
      <protection/>
    </xf>
    <xf numFmtId="0" fontId="9" fillId="26" borderId="10" xfId="53" applyFont="1" applyFill="1" applyBorder="1" applyAlignment="1">
      <alignment horizontal="center" vertical="center" wrapText="1"/>
      <protection/>
    </xf>
    <xf numFmtId="0" fontId="1" fillId="26" borderId="10" xfId="0" applyFont="1" applyFill="1" applyBorder="1" applyAlignment="1">
      <alignment horizontal="center" vertical="center"/>
    </xf>
    <xf numFmtId="0" fontId="8" fillId="0" borderId="10" xfId="53" applyFont="1" applyBorder="1" applyAlignment="1">
      <alignment horizontal="center" vertical="center" wrapText="1"/>
      <protection/>
    </xf>
    <xf numFmtId="0" fontId="46" fillId="0" borderId="10" xfId="0" applyFont="1" applyBorder="1" applyAlignment="1">
      <alignment horizontal="center" vertical="center"/>
    </xf>
    <xf numFmtId="0" fontId="10" fillId="20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7" fillId="8" borderId="10" xfId="53" applyFont="1" applyFill="1" applyBorder="1" applyAlignment="1">
      <alignment horizontal="center" vertical="center"/>
      <protection/>
    </xf>
    <xf numFmtId="0" fontId="4" fillId="8" borderId="10" xfId="53" applyFont="1" applyFill="1" applyBorder="1" applyAlignment="1">
      <alignment horizontal="center" vertical="center"/>
      <protection/>
    </xf>
    <xf numFmtId="0" fontId="4" fillId="11" borderId="10" xfId="53" applyFont="1" applyFill="1" applyBorder="1" applyAlignment="1">
      <alignment horizontal="center" vertical="center" wrapText="1"/>
      <protection/>
    </xf>
    <xf numFmtId="0" fontId="5" fillId="11" borderId="10" xfId="53" applyFont="1" applyFill="1" applyBorder="1" applyAlignment="1">
      <alignment horizontal="center" vertical="center" wrapText="1"/>
      <protection/>
    </xf>
    <xf numFmtId="0" fontId="9" fillId="20" borderId="10" xfId="53" applyFont="1" applyFill="1" applyBorder="1" applyAlignment="1">
      <alignment horizontal="center" vertical="center" wrapText="1"/>
      <protection/>
    </xf>
    <xf numFmtId="0" fontId="40" fillId="4" borderId="10" xfId="53" applyFont="1" applyFill="1" applyBorder="1" applyAlignment="1">
      <alignment horizontal="center" vertical="center" wrapText="1"/>
      <protection/>
    </xf>
    <xf numFmtId="0" fontId="10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49" fontId="1" fillId="20" borderId="10" xfId="52" applyNumberFormat="1" applyFont="1" applyFill="1" applyBorder="1" applyAlignment="1">
      <alignment horizontal="center" vertical="center"/>
      <protection/>
    </xf>
    <xf numFmtId="0" fontId="5" fillId="20" borderId="10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10" fillId="4" borderId="10" xfId="0" applyFont="1" applyFill="1" applyBorder="1" applyAlignment="1">
      <alignment horizontal="center" vertical="center"/>
    </xf>
    <xf numFmtId="0" fontId="8" fillId="26" borderId="10" xfId="53" applyFont="1" applyFill="1" applyBorder="1" applyAlignment="1">
      <alignment horizontal="center" vertical="center" wrapText="1"/>
      <protection/>
    </xf>
    <xf numFmtId="0" fontId="45" fillId="4" borderId="10" xfId="53" applyFont="1" applyFill="1" applyBorder="1" applyAlignment="1">
      <alignment horizontal="center" vertical="center"/>
      <protection/>
    </xf>
    <xf numFmtId="0" fontId="46" fillId="4" borderId="10" xfId="0" applyFont="1" applyFill="1" applyBorder="1" applyAlignment="1">
      <alignment horizontal="center" vertical="center"/>
    </xf>
    <xf numFmtId="0" fontId="45" fillId="0" borderId="10" xfId="53" applyFont="1" applyFill="1" applyBorder="1" applyAlignment="1">
      <alignment horizontal="center" vertical="center"/>
      <protection/>
    </xf>
    <xf numFmtId="0" fontId="10" fillId="0" borderId="10" xfId="0" applyFont="1" applyFill="1" applyBorder="1" applyAlignment="1">
      <alignment horizontal="center" vertical="center"/>
    </xf>
    <xf numFmtId="0" fontId="12" fillId="26" borderId="0" xfId="0" applyFont="1" applyFill="1" applyAlignment="1">
      <alignment horizontal="center" vertical="center" wrapText="1"/>
    </xf>
    <xf numFmtId="0" fontId="4" fillId="11" borderId="13" xfId="53" applyFont="1" applyFill="1" applyBorder="1" applyAlignment="1">
      <alignment horizontal="center" vertical="center" wrapText="1"/>
      <protection/>
    </xf>
    <xf numFmtId="0" fontId="5" fillId="11" borderId="13" xfId="53" applyFont="1" applyFill="1" applyBorder="1" applyAlignment="1">
      <alignment horizontal="center" vertical="center" wrapText="1"/>
      <protection/>
    </xf>
    <xf numFmtId="0" fontId="5" fillId="8" borderId="13" xfId="53" applyFont="1" applyFill="1" applyBorder="1" applyAlignment="1">
      <alignment horizontal="center" vertical="center" wrapText="1"/>
      <protection/>
    </xf>
    <xf numFmtId="0" fontId="42" fillId="0" borderId="14" xfId="53" applyFont="1" applyBorder="1" applyAlignment="1">
      <alignment horizontal="center" vertical="center" wrapText="1"/>
      <protection/>
    </xf>
    <xf numFmtId="0" fontId="42" fillId="20" borderId="14" xfId="53" applyFont="1" applyFill="1" applyBorder="1" applyAlignment="1">
      <alignment horizontal="center" vertical="center" wrapText="1"/>
      <protection/>
    </xf>
    <xf numFmtId="0" fontId="42" fillId="0" borderId="15" xfId="53" applyFont="1" applyBorder="1" applyAlignment="1">
      <alignment horizontal="center" vertical="center" wrapText="1"/>
      <protection/>
    </xf>
    <xf numFmtId="0" fontId="40" fillId="0" borderId="15" xfId="53" applyFont="1" applyBorder="1" applyAlignment="1">
      <alignment horizontal="center" vertical="center" wrapText="1"/>
      <protection/>
    </xf>
    <xf numFmtId="0" fontId="40" fillId="0" borderId="10" xfId="53" applyFont="1" applyBorder="1" applyAlignment="1">
      <alignment horizontal="center" vertical="center" wrapText="1"/>
      <protection/>
    </xf>
    <xf numFmtId="0" fontId="42" fillId="0" borderId="16" xfId="53" applyFont="1" applyBorder="1" applyAlignment="1">
      <alignment horizontal="center" vertical="center" wrapText="1"/>
      <protection/>
    </xf>
    <xf numFmtId="49" fontId="43" fillId="20" borderId="10" xfId="52" applyNumberFormat="1" applyFont="1" applyFill="1" applyBorder="1" applyAlignment="1">
      <alignment horizontal="center" vertical="center"/>
      <protection/>
    </xf>
    <xf numFmtId="0" fontId="43" fillId="20" borderId="10" xfId="53" applyFont="1" applyFill="1" applyBorder="1" applyAlignment="1">
      <alignment horizontal="center" vertical="center"/>
      <protection/>
    </xf>
    <xf numFmtId="0" fontId="46" fillId="20" borderId="10" xfId="0" applyFont="1" applyFill="1" applyBorder="1" applyAlignment="1">
      <alignment horizontal="center" vertical="center"/>
    </xf>
    <xf numFmtId="49" fontId="42" fillId="0" borderId="13" xfId="53" applyNumberFormat="1" applyFont="1" applyFill="1" applyBorder="1" applyAlignment="1">
      <alignment horizontal="center" vertical="center" wrapText="1"/>
      <protection/>
    </xf>
    <xf numFmtId="0" fontId="43" fillId="0" borderId="15" xfId="53" applyFont="1" applyFill="1" applyBorder="1" applyAlignment="1">
      <alignment horizontal="center" vertical="center"/>
      <protection/>
    </xf>
    <xf numFmtId="0" fontId="45" fillId="4" borderId="15" xfId="53" applyFont="1" applyFill="1" applyBorder="1" applyAlignment="1">
      <alignment horizontal="center" vertical="center"/>
      <protection/>
    </xf>
    <xf numFmtId="0" fontId="42" fillId="26" borderId="13" xfId="53" applyFont="1" applyFill="1" applyBorder="1" applyAlignment="1">
      <alignment horizontal="center" vertical="center" wrapText="1"/>
      <protection/>
    </xf>
    <xf numFmtId="0" fontId="2" fillId="8" borderId="10" xfId="53" applyNumberFormat="1" applyFont="1" applyFill="1" applyBorder="1" applyAlignment="1">
      <alignment horizontal="center" vertical="center"/>
      <protection/>
    </xf>
    <xf numFmtId="0" fontId="13" fillId="11" borderId="10" xfId="0" applyFont="1" applyFill="1" applyBorder="1" applyAlignment="1">
      <alignment horizontal="center" vertical="center"/>
    </xf>
    <xf numFmtId="0" fontId="9" fillId="8" borderId="10" xfId="53" applyFont="1" applyFill="1" applyBorder="1" applyAlignment="1">
      <alignment horizontal="center" vertical="center"/>
      <protection/>
    </xf>
    <xf numFmtId="0" fontId="11" fillId="4" borderId="10" xfId="53" applyFont="1" applyFill="1" applyBorder="1" applyAlignment="1">
      <alignment horizontal="center" vertical="center"/>
      <protection/>
    </xf>
    <xf numFmtId="0" fontId="47" fillId="0" borderId="10" xfId="53" applyFont="1" applyFill="1" applyBorder="1" applyAlignment="1">
      <alignment horizontal="center" vertical="center"/>
      <protection/>
    </xf>
    <xf numFmtId="0" fontId="11" fillId="0" borderId="10" xfId="53" applyFont="1" applyFill="1" applyBorder="1" applyAlignment="1">
      <alignment horizontal="center" vertical="center"/>
      <protection/>
    </xf>
    <xf numFmtId="0" fontId="47" fillId="26" borderId="10" xfId="53" applyFont="1" applyFill="1" applyBorder="1" applyAlignment="1">
      <alignment horizontal="center" vertical="center"/>
      <protection/>
    </xf>
    <xf numFmtId="0" fontId="43" fillId="0" borderId="10" xfId="0" applyFont="1" applyFill="1" applyBorder="1" applyAlignment="1">
      <alignment horizontal="center" vertical="center" wrapText="1"/>
    </xf>
    <xf numFmtId="0" fontId="14" fillId="0" borderId="0" xfId="53" applyFont="1" applyAlignment="1">
      <alignment/>
      <protection/>
    </xf>
    <xf numFmtId="0" fontId="14" fillId="0" borderId="0" xfId="53" applyFont="1" applyAlignment="1">
      <alignment horizontal="right"/>
      <protection/>
    </xf>
    <xf numFmtId="0" fontId="15" fillId="0" borderId="0" xfId="53" applyFont="1" applyAlignment="1">
      <alignment horizontal="right"/>
      <protection/>
    </xf>
    <xf numFmtId="0" fontId="16" fillId="0" borderId="0" xfId="0" applyFont="1" applyAlignment="1">
      <alignment horizontal="right" vertical="center" wrapText="1"/>
    </xf>
    <xf numFmtId="0" fontId="16" fillId="0" borderId="0" xfId="0" applyFont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0" fontId="16" fillId="0" borderId="0" xfId="0" applyFont="1" applyFill="1" applyAlignment="1">
      <alignment/>
    </xf>
    <xf numFmtId="0" fontId="14" fillId="0" borderId="0" xfId="53" applyFont="1" applyAlignment="1">
      <alignment horizontal="left"/>
      <protection/>
    </xf>
    <xf numFmtId="0" fontId="16" fillId="11" borderId="10" xfId="0" applyFont="1" applyFill="1" applyBorder="1" applyAlignment="1">
      <alignment horizontal="center" vertical="center"/>
    </xf>
    <xf numFmtId="0" fontId="17" fillId="0" borderId="0" xfId="0" applyFont="1" applyFill="1" applyAlignment="1">
      <alignment/>
    </xf>
    <xf numFmtId="0" fontId="14" fillId="8" borderId="10" xfId="53" applyFont="1" applyFill="1" applyBorder="1" applyAlignment="1">
      <alignment horizontal="center" vertical="center" wrapText="1"/>
      <protection/>
    </xf>
    <xf numFmtId="0" fontId="18" fillId="8" borderId="10" xfId="53" applyFont="1" applyFill="1" applyBorder="1" applyAlignment="1">
      <alignment horizontal="center" vertical="center" wrapText="1"/>
      <protection/>
    </xf>
    <xf numFmtId="0" fontId="16" fillId="8" borderId="10" xfId="0" applyFont="1" applyFill="1" applyBorder="1" applyAlignment="1">
      <alignment horizontal="center" vertical="center"/>
    </xf>
    <xf numFmtId="0" fontId="14" fillId="4" borderId="10" xfId="53" applyFont="1" applyFill="1" applyBorder="1" applyAlignment="1">
      <alignment horizontal="center" vertical="center" wrapText="1"/>
      <protection/>
    </xf>
    <xf numFmtId="0" fontId="19" fillId="4" borderId="10" xfId="53" applyFont="1" applyFill="1" applyBorder="1" applyAlignment="1">
      <alignment horizontal="center" vertical="center"/>
      <protection/>
    </xf>
    <xf numFmtId="0" fontId="17" fillId="4" borderId="0" xfId="0" applyFont="1" applyFill="1" applyAlignment="1">
      <alignment/>
    </xf>
    <xf numFmtId="0" fontId="16" fillId="4" borderId="0" xfId="0" applyFont="1" applyFill="1" applyAlignment="1">
      <alignment/>
    </xf>
    <xf numFmtId="0" fontId="48" fillId="0" borderId="10" xfId="53" applyFont="1" applyBorder="1" applyAlignment="1">
      <alignment horizontal="center" vertical="center" wrapText="1"/>
      <protection/>
    </xf>
    <xf numFmtId="0" fontId="48" fillId="26" borderId="10" xfId="53" applyFont="1" applyFill="1" applyBorder="1" applyAlignment="1">
      <alignment horizontal="center" vertical="center" wrapText="1"/>
      <protection/>
    </xf>
    <xf numFmtId="0" fontId="48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/>
    </xf>
    <xf numFmtId="0" fontId="50" fillId="0" borderId="11" xfId="0" applyFont="1" applyFill="1" applyBorder="1" applyAlignment="1">
      <alignment vertical="top" wrapText="1"/>
    </xf>
    <xf numFmtId="0" fontId="51" fillId="0" borderId="0" xfId="0" applyFont="1" applyFill="1" applyBorder="1" applyAlignment="1">
      <alignment/>
    </xf>
    <xf numFmtId="0" fontId="51" fillId="0" borderId="0" xfId="0" applyFont="1" applyFill="1" applyAlignment="1">
      <alignment/>
    </xf>
    <xf numFmtId="49" fontId="48" fillId="0" borderId="10" xfId="53" applyNumberFormat="1" applyFont="1" applyFill="1" applyBorder="1" applyAlignment="1">
      <alignment horizontal="center" vertical="center" wrapText="1"/>
      <protection/>
    </xf>
    <xf numFmtId="49" fontId="48" fillId="0" borderId="10" xfId="53" applyNumberFormat="1" applyFont="1" applyBorder="1" applyAlignment="1">
      <alignment horizontal="center" vertical="center" wrapText="1"/>
      <protection/>
    </xf>
    <xf numFmtId="0" fontId="52" fillId="0" borderId="10" xfId="53" applyFont="1" applyBorder="1" applyAlignment="1">
      <alignment horizontal="center" vertical="center"/>
      <protection/>
    </xf>
    <xf numFmtId="0" fontId="50" fillId="0" borderId="0" xfId="0" applyFont="1" applyFill="1" applyBorder="1" applyAlignment="1">
      <alignment vertical="top" wrapText="1"/>
    </xf>
    <xf numFmtId="0" fontId="14" fillId="0" borderId="10" xfId="53" applyFont="1" applyBorder="1" applyAlignment="1">
      <alignment horizontal="center" vertical="center" wrapText="1"/>
      <protection/>
    </xf>
    <xf numFmtId="0" fontId="18" fillId="0" borderId="10" xfId="53" applyFont="1" applyFill="1" applyBorder="1" applyAlignment="1">
      <alignment horizontal="center" vertical="center" wrapText="1"/>
      <protection/>
    </xf>
    <xf numFmtId="0" fontId="16" fillId="0" borderId="10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8" fillId="0" borderId="10" xfId="53" applyFont="1" applyBorder="1" applyAlignment="1">
      <alignment horizontal="center" vertical="center" wrapText="1"/>
      <protection/>
    </xf>
    <xf numFmtId="0" fontId="15" fillId="0" borderId="10" xfId="53" applyFont="1" applyBorder="1" applyAlignment="1">
      <alignment horizontal="center" vertical="center"/>
      <protection/>
    </xf>
    <xf numFmtId="0" fontId="19" fillId="0" borderId="10" xfId="53" applyFont="1" applyBorder="1" applyAlignment="1">
      <alignment horizontal="center" vertical="center"/>
      <protection/>
    </xf>
    <xf numFmtId="0" fontId="18" fillId="4" borderId="10" xfId="53" applyFont="1" applyFill="1" applyBorder="1" applyAlignment="1">
      <alignment horizontal="center" vertical="center" wrapText="1"/>
      <protection/>
    </xf>
    <xf numFmtId="0" fontId="14" fillId="4" borderId="10" xfId="53" applyFont="1" applyFill="1" applyBorder="1" applyAlignment="1">
      <alignment horizontal="center" vertical="center" wrapText="1"/>
      <protection/>
    </xf>
    <xf numFmtId="0" fontId="18" fillId="26" borderId="10" xfId="53" applyFont="1" applyFill="1" applyBorder="1" applyAlignment="1">
      <alignment horizontal="center" vertical="center" wrapText="1"/>
      <protection/>
    </xf>
    <xf numFmtId="0" fontId="15" fillId="26" borderId="10" xfId="53" applyFont="1" applyFill="1" applyBorder="1" applyAlignment="1">
      <alignment horizontal="center" vertical="center"/>
      <protection/>
    </xf>
    <xf numFmtId="0" fontId="19" fillId="26" borderId="10" xfId="53" applyFont="1" applyFill="1" applyBorder="1" applyAlignment="1">
      <alignment horizontal="center" vertical="center"/>
      <protection/>
    </xf>
    <xf numFmtId="0" fontId="19" fillId="8" borderId="10" xfId="53" applyFont="1" applyFill="1" applyBorder="1" applyAlignment="1">
      <alignment horizontal="center" vertical="center"/>
      <protection/>
    </xf>
    <xf numFmtId="0" fontId="16" fillId="25" borderId="0" xfId="0" applyFont="1" applyFill="1" applyAlignment="1">
      <alignment/>
    </xf>
    <xf numFmtId="0" fontId="16" fillId="20" borderId="10" xfId="0" applyFont="1" applyFill="1" applyBorder="1" applyAlignment="1">
      <alignment horizontal="center" vertical="center"/>
    </xf>
    <xf numFmtId="0" fontId="17" fillId="20" borderId="10" xfId="0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/>
    </xf>
    <xf numFmtId="0" fontId="17" fillId="25" borderId="0" xfId="0" applyFont="1" applyFill="1" applyAlignment="1">
      <alignment/>
    </xf>
    <xf numFmtId="49" fontId="18" fillId="0" borderId="10" xfId="53" applyNumberFormat="1" applyFont="1" applyFill="1" applyBorder="1" applyAlignment="1">
      <alignment horizontal="center" vertical="center" wrapText="1"/>
      <protection/>
    </xf>
    <xf numFmtId="0" fontId="15" fillId="0" borderId="10" xfId="53" applyFont="1" applyFill="1" applyBorder="1" applyAlignment="1">
      <alignment horizontal="center" vertical="center"/>
      <protection/>
    </xf>
    <xf numFmtId="0" fontId="19" fillId="0" borderId="10" xfId="53" applyFont="1" applyFill="1" applyBorder="1" applyAlignment="1">
      <alignment horizontal="center" vertical="center"/>
      <protection/>
    </xf>
    <xf numFmtId="49" fontId="48" fillId="26" borderId="10" xfId="53" applyNumberFormat="1" applyFont="1" applyFill="1" applyBorder="1" applyAlignment="1">
      <alignment horizontal="center" vertical="center" wrapText="1"/>
      <protection/>
    </xf>
    <xf numFmtId="0" fontId="52" fillId="26" borderId="10" xfId="53" applyFont="1" applyFill="1" applyBorder="1" applyAlignment="1">
      <alignment horizontal="center" vertical="center"/>
      <protection/>
    </xf>
    <xf numFmtId="0" fontId="53" fillId="26" borderId="10" xfId="53" applyFont="1" applyFill="1" applyBorder="1" applyAlignment="1">
      <alignment horizontal="center" vertical="center"/>
      <protection/>
    </xf>
    <xf numFmtId="0" fontId="51" fillId="26" borderId="0" xfId="0" applyFont="1" applyFill="1" applyAlignment="1">
      <alignment horizontal="right"/>
    </xf>
    <xf numFmtId="0" fontId="51" fillId="26" borderId="0" xfId="0" applyFont="1" applyFill="1" applyBorder="1" applyAlignment="1">
      <alignment horizontal="right"/>
    </xf>
    <xf numFmtId="49" fontId="18" fillId="26" borderId="10" xfId="53" applyNumberFormat="1" applyFont="1" applyFill="1" applyBorder="1" applyAlignment="1">
      <alignment horizontal="center" vertical="center" wrapText="1"/>
      <protection/>
    </xf>
    <xf numFmtId="0" fontId="16" fillId="26" borderId="0" xfId="0" applyFont="1" applyFill="1" applyAlignment="1">
      <alignment horizontal="right"/>
    </xf>
    <xf numFmtId="0" fontId="16" fillId="26" borderId="0" xfId="0" applyFont="1" applyFill="1" applyBorder="1" applyAlignment="1">
      <alignment horizontal="right"/>
    </xf>
    <xf numFmtId="0" fontId="15" fillId="0" borderId="0" xfId="53" applyFont="1" applyFill="1" applyBorder="1" applyAlignment="1">
      <alignment horizontal="right"/>
      <protection/>
    </xf>
    <xf numFmtId="0" fontId="16" fillId="0" borderId="10" xfId="0" applyFont="1" applyFill="1" applyBorder="1" applyAlignment="1">
      <alignment horizontal="center" vertical="center"/>
    </xf>
    <xf numFmtId="0" fontId="19" fillId="0" borderId="10" xfId="53" applyNumberFormat="1" applyFont="1" applyFill="1" applyBorder="1" applyAlignment="1">
      <alignment horizontal="center" vertical="center"/>
      <protection/>
    </xf>
    <xf numFmtId="0" fontId="15" fillId="0" borderId="10" xfId="53" applyNumberFormat="1" applyFont="1" applyFill="1" applyBorder="1" applyAlignment="1">
      <alignment horizontal="center" vertical="center"/>
      <protection/>
    </xf>
    <xf numFmtId="49" fontId="16" fillId="0" borderId="0" xfId="0" applyNumberFormat="1" applyFont="1" applyFill="1" applyAlignment="1">
      <alignment/>
    </xf>
    <xf numFmtId="0" fontId="17" fillId="25" borderId="0" xfId="0" applyFont="1" applyFill="1" applyAlignment="1">
      <alignment/>
    </xf>
    <xf numFmtId="0" fontId="16" fillId="26" borderId="0" xfId="0" applyFont="1" applyFill="1" applyAlignment="1">
      <alignment/>
    </xf>
    <xf numFmtId="0" fontId="17" fillId="0" borderId="0" xfId="0" applyFont="1" applyAlignment="1">
      <alignment horizontal="center" vertical="center" wrapText="1"/>
    </xf>
    <xf numFmtId="0" fontId="15" fillId="8" borderId="10" xfId="53" applyFont="1" applyFill="1" applyBorder="1" applyAlignment="1">
      <alignment horizontal="center" vertical="center"/>
      <protection/>
    </xf>
    <xf numFmtId="0" fontId="14" fillId="8" borderId="10" xfId="53" applyFont="1" applyFill="1" applyBorder="1" applyAlignment="1">
      <alignment horizontal="center" vertical="center"/>
      <protection/>
    </xf>
    <xf numFmtId="2" fontId="14" fillId="8" borderId="10" xfId="53" applyNumberFormat="1" applyFont="1" applyFill="1" applyBorder="1" applyAlignment="1">
      <alignment horizontal="center" vertical="center"/>
      <protection/>
    </xf>
    <xf numFmtId="0" fontId="14" fillId="25" borderId="11" xfId="53" applyFont="1" applyFill="1" applyBorder="1" applyAlignment="1">
      <alignment horizontal="center"/>
      <protection/>
    </xf>
    <xf numFmtId="0" fontId="43" fillId="20" borderId="10" xfId="0" applyFont="1" applyFill="1" applyBorder="1" applyAlignment="1">
      <alignment horizontal="center" vertical="center" wrapText="1"/>
    </xf>
    <xf numFmtId="0" fontId="45" fillId="10" borderId="10" xfId="53" applyFont="1" applyFill="1" applyBorder="1" applyAlignment="1">
      <alignment horizontal="center" vertical="center"/>
      <protection/>
    </xf>
    <xf numFmtId="0" fontId="41" fillId="26" borderId="10" xfId="0" applyFont="1" applyFill="1" applyBorder="1" applyAlignment="1">
      <alignment horizontal="center" vertical="center"/>
    </xf>
    <xf numFmtId="0" fontId="46" fillId="26" borderId="10" xfId="0" applyFont="1" applyFill="1" applyBorder="1" applyAlignment="1">
      <alignment horizontal="center" vertical="center"/>
    </xf>
    <xf numFmtId="0" fontId="10" fillId="26" borderId="10" xfId="0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1" fillId="0" borderId="10" xfId="53" applyFont="1" applyFill="1" applyBorder="1" applyAlignment="1">
      <alignment horizontal="center" vertical="center"/>
      <protection/>
    </xf>
    <xf numFmtId="0" fontId="1" fillId="26" borderId="10" xfId="53" applyFont="1" applyFill="1" applyBorder="1" applyAlignment="1">
      <alignment horizontal="center" vertical="center"/>
      <protection/>
    </xf>
    <xf numFmtId="0" fontId="0" fillId="0" borderId="10" xfId="0" applyFont="1" applyFill="1" applyBorder="1" applyAlignment="1">
      <alignment horizontal="center" vertical="center"/>
    </xf>
    <xf numFmtId="0" fontId="2" fillId="26" borderId="10" xfId="0" applyFont="1" applyFill="1" applyBorder="1" applyAlignment="1">
      <alignment horizontal="center" vertical="center"/>
    </xf>
    <xf numFmtId="0" fontId="1" fillId="0" borderId="11" xfId="53" applyFill="1" applyBorder="1" applyAlignment="1">
      <alignment horizontal="center" vertical="center"/>
      <protection/>
    </xf>
    <xf numFmtId="0" fontId="19" fillId="26" borderId="10" xfId="53" applyNumberFormat="1" applyFont="1" applyFill="1" applyBorder="1" applyAlignment="1">
      <alignment horizontal="center" vertical="center"/>
      <protection/>
    </xf>
    <xf numFmtId="0" fontId="16" fillId="20" borderId="10" xfId="0" applyFont="1" applyFill="1" applyBorder="1" applyAlignment="1">
      <alignment horizontal="center" vertical="center" wrapText="1"/>
    </xf>
    <xf numFmtId="2" fontId="0" fillId="0" borderId="0" xfId="0" applyNumberFormat="1" applyFont="1" applyFill="1" applyAlignment="1">
      <alignment/>
    </xf>
    <xf numFmtId="2" fontId="16" fillId="25" borderId="0" xfId="0" applyNumberFormat="1" applyFont="1" applyFill="1" applyAlignment="1">
      <alignment/>
    </xf>
    <xf numFmtId="0" fontId="19" fillId="4" borderId="0" xfId="53" applyFont="1" applyFill="1" applyBorder="1">
      <alignment/>
      <protection/>
    </xf>
    <xf numFmtId="0" fontId="16" fillId="4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16" fillId="25" borderId="0" xfId="0" applyFont="1" applyFill="1" applyBorder="1" applyAlignment="1">
      <alignment/>
    </xf>
    <xf numFmtId="2" fontId="16" fillId="25" borderId="0" xfId="0" applyNumberFormat="1" applyFont="1" applyFill="1" applyBorder="1" applyAlignment="1">
      <alignment/>
    </xf>
    <xf numFmtId="2" fontId="0" fillId="0" borderId="0" xfId="0" applyNumberFormat="1" applyFill="1" applyAlignment="1">
      <alignment/>
    </xf>
    <xf numFmtId="0" fontId="0" fillId="4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41" fillId="10" borderId="0" xfId="0" applyFont="1" applyFill="1" applyBorder="1" applyAlignment="1">
      <alignment/>
    </xf>
    <xf numFmtId="0" fontId="43" fillId="26" borderId="10" xfId="0" applyFont="1" applyFill="1" applyBorder="1" applyAlignment="1">
      <alignment horizontal="center" vertical="center" wrapText="1"/>
    </xf>
    <xf numFmtId="0" fontId="2" fillId="25" borderId="11" xfId="53" applyFont="1" applyFill="1" applyBorder="1" applyAlignment="1">
      <alignment/>
      <protection/>
    </xf>
    <xf numFmtId="0" fontId="2" fillId="25" borderId="0" xfId="53" applyFont="1" applyFill="1" applyBorder="1" applyAlignment="1">
      <alignment/>
      <protection/>
    </xf>
    <xf numFmtId="0" fontId="1" fillId="26" borderId="0" xfId="53" applyFill="1" applyBorder="1" applyAlignment="1">
      <alignment/>
      <protection/>
    </xf>
    <xf numFmtId="0" fontId="0" fillId="0" borderId="11" xfId="0" applyFill="1" applyBorder="1" applyAlignment="1">
      <alignment horizontal="center" vertical="center"/>
    </xf>
    <xf numFmtId="49" fontId="9" fillId="26" borderId="10" xfId="53" applyNumberFormat="1" applyFont="1" applyFill="1" applyBorder="1" applyAlignment="1">
      <alignment horizontal="left" vertical="top" wrapText="1"/>
      <protection/>
    </xf>
    <xf numFmtId="0" fontId="5" fillId="0" borderId="10" xfId="53" applyFont="1" applyFill="1" applyBorder="1" applyAlignment="1">
      <alignment horizontal="center" vertical="center" wrapText="1"/>
      <protection/>
    </xf>
    <xf numFmtId="0" fontId="4" fillId="4" borderId="10" xfId="53" applyFont="1" applyFill="1" applyBorder="1" applyAlignment="1">
      <alignment horizontal="center" vertical="center" wrapText="1"/>
      <protection/>
    </xf>
    <xf numFmtId="0" fontId="54" fillId="6" borderId="10" xfId="53" applyFont="1" applyFill="1" applyBorder="1" applyAlignment="1">
      <alignment horizontal="center" vertical="center" wrapText="1"/>
      <protection/>
    </xf>
    <xf numFmtId="0" fontId="44" fillId="26" borderId="10" xfId="53" applyFont="1" applyFill="1" applyBorder="1" applyAlignment="1">
      <alignment horizontal="center" vertical="center" wrapText="1"/>
      <protection/>
    </xf>
    <xf numFmtId="0" fontId="4" fillId="8" borderId="10" xfId="53" applyFont="1" applyFill="1" applyBorder="1" applyAlignment="1">
      <alignment horizontal="center" vertical="center" wrapText="1"/>
      <protection/>
    </xf>
    <xf numFmtId="49" fontId="5" fillId="0" borderId="10" xfId="53" applyNumberFormat="1" applyFont="1" applyFill="1" applyBorder="1" applyAlignment="1">
      <alignment horizontal="center" vertical="center" wrapText="1"/>
      <protection/>
    </xf>
    <xf numFmtId="49" fontId="5" fillId="26" borderId="10" xfId="53" applyNumberFormat="1" applyFont="1" applyFill="1" applyBorder="1" applyAlignment="1">
      <alignment horizontal="center" vertical="center" wrapText="1"/>
      <protection/>
    </xf>
    <xf numFmtId="49" fontId="44" fillId="26" borderId="10" xfId="53" applyNumberFormat="1" applyFont="1" applyFill="1" applyBorder="1" applyAlignment="1">
      <alignment horizontal="center" vertical="center" wrapText="1"/>
      <protection/>
    </xf>
    <xf numFmtId="49" fontId="44" fillId="0" borderId="10" xfId="53" applyNumberFormat="1" applyFont="1" applyFill="1" applyBorder="1" applyAlignment="1">
      <alignment horizontal="center" vertical="center" wrapText="1"/>
      <protection/>
    </xf>
    <xf numFmtId="0" fontId="5" fillId="26" borderId="10" xfId="53" applyFont="1" applyFill="1" applyBorder="1" applyAlignment="1">
      <alignment horizontal="center" vertical="center" wrapText="1"/>
      <protection/>
    </xf>
    <xf numFmtId="0" fontId="13" fillId="0" borderId="0" xfId="0" applyFont="1" applyAlignment="1">
      <alignment wrapText="1"/>
    </xf>
    <xf numFmtId="0" fontId="13" fillId="0" borderId="0" xfId="52" applyFont="1">
      <alignment/>
      <protection/>
    </xf>
    <xf numFmtId="0" fontId="13" fillId="0" borderId="0" xfId="52" applyFont="1" applyBorder="1">
      <alignment/>
      <protection/>
    </xf>
    <xf numFmtId="49" fontId="13" fillId="0" borderId="0" xfId="52" applyNumberFormat="1" applyFont="1" applyBorder="1">
      <alignment/>
      <protection/>
    </xf>
    <xf numFmtId="0" fontId="5" fillId="0" borderId="0" xfId="53" applyFont="1">
      <alignment/>
      <protection/>
    </xf>
    <xf numFmtId="0" fontId="13" fillId="0" borderId="0" xfId="53" applyFont="1">
      <alignment/>
      <protection/>
    </xf>
    <xf numFmtId="0" fontId="13" fillId="0" borderId="0" xfId="52" applyFont="1" applyFill="1">
      <alignment/>
      <protection/>
    </xf>
    <xf numFmtId="49" fontId="13" fillId="0" borderId="0" xfId="53" applyNumberFormat="1" applyFont="1" applyBorder="1">
      <alignment/>
      <protection/>
    </xf>
    <xf numFmtId="49" fontId="5" fillId="0" borderId="10" xfId="52" applyNumberFormat="1" applyFont="1" applyFill="1" applyBorder="1" applyAlignment="1">
      <alignment horizontal="center" vertical="center"/>
      <protection/>
    </xf>
    <xf numFmtId="49" fontId="44" fillId="0" borderId="10" xfId="52" applyNumberFormat="1" applyFont="1" applyFill="1" applyBorder="1" applyAlignment="1">
      <alignment horizontal="center" vertical="center"/>
      <protection/>
    </xf>
    <xf numFmtId="0" fontId="44" fillId="0" borderId="10" xfId="52" applyFont="1" applyFill="1" applyBorder="1" applyAlignment="1">
      <alignment horizontal="center" vertical="center"/>
      <protection/>
    </xf>
    <xf numFmtId="0" fontId="54" fillId="26" borderId="10" xfId="53" applyFont="1" applyFill="1" applyBorder="1" applyAlignment="1">
      <alignment horizontal="center" vertical="center"/>
      <protection/>
    </xf>
    <xf numFmtId="0" fontId="5" fillId="0" borderId="10" xfId="53" applyFont="1" applyFill="1" applyBorder="1" applyAlignment="1">
      <alignment horizontal="center" vertical="center"/>
      <protection/>
    </xf>
    <xf numFmtId="0" fontId="5" fillId="26" borderId="10" xfId="53" applyFont="1" applyFill="1" applyBorder="1" applyAlignment="1">
      <alignment horizontal="center" vertical="center"/>
      <protection/>
    </xf>
    <xf numFmtId="0" fontId="4" fillId="4" borderId="10" xfId="53" applyFont="1" applyFill="1" applyBorder="1" applyAlignment="1">
      <alignment horizontal="center" vertical="center"/>
      <protection/>
    </xf>
    <xf numFmtId="0" fontId="4" fillId="26" borderId="10" xfId="53" applyFont="1" applyFill="1" applyBorder="1" applyAlignment="1">
      <alignment horizontal="center" vertical="center"/>
      <protection/>
    </xf>
    <xf numFmtId="0" fontId="54" fillId="6" borderId="10" xfId="53" applyFont="1" applyFill="1" applyBorder="1" applyAlignment="1">
      <alignment horizontal="center" vertical="center"/>
      <protection/>
    </xf>
    <xf numFmtId="0" fontId="44" fillId="26" borderId="10" xfId="53" applyFont="1" applyFill="1" applyBorder="1" applyAlignment="1">
      <alignment horizontal="center" vertical="center"/>
      <protection/>
    </xf>
    <xf numFmtId="0" fontId="44" fillId="26" borderId="10" xfId="52" applyFont="1" applyFill="1" applyBorder="1" applyAlignment="1">
      <alignment horizontal="center" vertical="center"/>
      <protection/>
    </xf>
    <xf numFmtId="0" fontId="55" fillId="26" borderId="10" xfId="52" applyFont="1" applyFill="1" applyBorder="1" applyAlignment="1">
      <alignment horizontal="center" vertical="center"/>
      <protection/>
    </xf>
    <xf numFmtId="0" fontId="4" fillId="0" borderId="10" xfId="53" applyFont="1" applyBorder="1" applyAlignment="1">
      <alignment horizontal="center" vertical="center"/>
      <protection/>
    </xf>
    <xf numFmtId="0" fontId="44" fillId="0" borderId="10" xfId="53" applyFont="1" applyFill="1" applyBorder="1" applyAlignment="1">
      <alignment horizontal="center" vertical="center"/>
      <protection/>
    </xf>
    <xf numFmtId="0" fontId="54" fillId="0" borderId="10" xfId="53" applyFont="1" applyBorder="1" applyAlignment="1">
      <alignment horizontal="center" vertical="center"/>
      <protection/>
    </xf>
    <xf numFmtId="0" fontId="5" fillId="0" borderId="10" xfId="52" applyFont="1" applyBorder="1" applyAlignment="1">
      <alignment horizontal="center" vertical="center"/>
      <protection/>
    </xf>
    <xf numFmtId="0" fontId="4" fillId="0" borderId="10" xfId="53" applyFont="1" applyFill="1" applyBorder="1" applyAlignment="1">
      <alignment horizontal="center" vertical="center"/>
      <protection/>
    </xf>
    <xf numFmtId="1" fontId="44" fillId="26" borderId="10" xfId="53" applyNumberFormat="1" applyFont="1" applyFill="1" applyBorder="1" applyAlignment="1">
      <alignment horizontal="center" vertical="center"/>
      <protection/>
    </xf>
    <xf numFmtId="0" fontId="5" fillId="26" borderId="10" xfId="0" applyFont="1" applyFill="1" applyBorder="1" applyAlignment="1">
      <alignment horizontal="center" vertical="center"/>
    </xf>
    <xf numFmtId="0" fontId="5" fillId="0" borderId="0" xfId="52" applyFont="1">
      <alignment/>
      <protection/>
    </xf>
    <xf numFmtId="0" fontId="5" fillId="8" borderId="10" xfId="0" applyFont="1" applyFill="1" applyBorder="1" applyAlignment="1">
      <alignment horizontal="center" vertical="center"/>
    </xf>
    <xf numFmtId="0" fontId="5" fillId="0" borderId="10" xfId="52" applyFont="1" applyFill="1" applyBorder="1" applyAlignment="1">
      <alignment horizontal="center" vertical="center"/>
      <protection/>
    </xf>
    <xf numFmtId="0" fontId="5" fillId="0" borderId="0" xfId="0" applyFont="1" applyAlignment="1">
      <alignment horizontal="center"/>
    </xf>
    <xf numFmtId="0" fontId="5" fillId="11" borderId="10" xfId="0" applyFont="1" applyFill="1" applyBorder="1" applyAlignment="1">
      <alignment horizontal="center" vertical="center"/>
    </xf>
    <xf numFmtId="0" fontId="44" fillId="0" borderId="10" xfId="53" applyFont="1" applyBorder="1" applyAlignment="1">
      <alignment horizontal="center" vertical="center" wrapText="1"/>
      <protection/>
    </xf>
    <xf numFmtId="0" fontId="44" fillId="0" borderId="10" xfId="53" applyFont="1" applyFill="1" applyBorder="1" applyAlignment="1">
      <alignment horizontal="center" vertical="center" wrapText="1"/>
      <protection/>
    </xf>
    <xf numFmtId="0" fontId="44" fillId="0" borderId="10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/>
    </xf>
    <xf numFmtId="0" fontId="44" fillId="20" borderId="10" xfId="53" applyFont="1" applyFill="1" applyBorder="1" applyAlignment="1">
      <alignment horizontal="center" vertical="center" wrapText="1"/>
      <protection/>
    </xf>
    <xf numFmtId="49" fontId="44" fillId="20" borderId="10" xfId="52" applyNumberFormat="1" applyFont="1" applyFill="1" applyBorder="1" applyAlignment="1">
      <alignment horizontal="center" vertical="center"/>
      <protection/>
    </xf>
    <xf numFmtId="0" fontId="44" fillId="20" borderId="10" xfId="0" applyFont="1" applyFill="1" applyBorder="1" applyAlignment="1">
      <alignment horizontal="center" vertical="center" wrapText="1"/>
    </xf>
    <xf numFmtId="0" fontId="54" fillId="20" borderId="10" xfId="0" applyFont="1" applyFill="1" applyBorder="1" applyAlignment="1">
      <alignment horizontal="center" vertical="center"/>
    </xf>
    <xf numFmtId="49" fontId="44" fillId="0" borderId="13" xfId="53" applyNumberFormat="1" applyFont="1" applyFill="1" applyBorder="1" applyAlignment="1">
      <alignment horizontal="center" vertical="center" wrapText="1"/>
      <protection/>
    </xf>
    <xf numFmtId="0" fontId="54" fillId="0" borderId="10" xfId="53" applyFont="1" applyFill="1" applyBorder="1" applyAlignment="1">
      <alignment horizontal="center" vertical="center"/>
      <protection/>
    </xf>
    <xf numFmtId="0" fontId="4" fillId="0" borderId="10" xfId="53" applyFont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/>
    </xf>
    <xf numFmtId="0" fontId="54" fillId="4" borderId="10" xfId="53" applyFont="1" applyFill="1" applyBorder="1" applyAlignment="1">
      <alignment horizontal="center" vertical="center" wrapText="1"/>
      <protection/>
    </xf>
    <xf numFmtId="0" fontId="54" fillId="4" borderId="10" xfId="53" applyFont="1" applyFill="1" applyBorder="1" applyAlignment="1">
      <alignment horizontal="center" vertical="center"/>
      <protection/>
    </xf>
    <xf numFmtId="0" fontId="44" fillId="0" borderId="10" xfId="0" applyFont="1" applyFill="1" applyBorder="1" applyAlignment="1">
      <alignment horizontal="center" vertical="center"/>
    </xf>
    <xf numFmtId="0" fontId="5" fillId="0" borderId="10" xfId="53" applyFont="1" applyBorder="1" applyAlignment="1">
      <alignment horizontal="center" vertical="center" wrapText="1"/>
      <protection/>
    </xf>
    <xf numFmtId="0" fontId="54" fillId="26" borderId="10" xfId="53" applyFont="1" applyFill="1" applyBorder="1" applyAlignment="1">
      <alignment horizontal="center" vertical="center" wrapText="1"/>
      <protection/>
    </xf>
    <xf numFmtId="0" fontId="44" fillId="26" borderId="13" xfId="53" applyFont="1" applyFill="1" applyBorder="1" applyAlignment="1">
      <alignment horizontal="center" vertical="center" wrapText="1"/>
      <protection/>
    </xf>
    <xf numFmtId="0" fontId="44" fillId="26" borderId="10" xfId="0" applyFont="1" applyFill="1" applyBorder="1" applyAlignment="1">
      <alignment horizontal="center" vertical="center"/>
    </xf>
    <xf numFmtId="0" fontId="54" fillId="26" borderId="10" xfId="0" applyFont="1" applyFill="1" applyBorder="1" applyAlignment="1">
      <alignment horizontal="center" vertical="center"/>
    </xf>
    <xf numFmtId="0" fontId="4" fillId="26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" fontId="44" fillId="26" borderId="1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8" borderId="10" xfId="53" applyFont="1" applyFill="1" applyBorder="1" applyAlignment="1">
      <alignment horizontal="center" vertical="center"/>
      <protection/>
    </xf>
    <xf numFmtId="0" fontId="5" fillId="0" borderId="0" xfId="53" applyFont="1" applyBorder="1" applyAlignment="1">
      <alignment horizontal="center" vertical="center"/>
      <protection/>
    </xf>
    <xf numFmtId="0" fontId="4" fillId="0" borderId="0" xfId="53" applyFont="1" applyBorder="1" applyAlignment="1">
      <alignment horizontal="center" vertical="top" wrapText="1"/>
      <protection/>
    </xf>
    <xf numFmtId="0" fontId="5" fillId="0" borderId="0" xfId="53" applyFont="1" applyBorder="1" applyAlignment="1">
      <alignment horizontal="center" vertical="top" wrapText="1"/>
      <protection/>
    </xf>
    <xf numFmtId="49" fontId="5" fillId="0" borderId="0" xfId="0" applyNumberFormat="1" applyFont="1" applyAlignment="1">
      <alignment wrapText="1"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5" fillId="25" borderId="12" xfId="0" applyFont="1" applyFill="1" applyBorder="1" applyAlignment="1">
      <alignment horizontal="center"/>
    </xf>
    <xf numFmtId="0" fontId="5" fillId="0" borderId="0" xfId="0" applyFont="1" applyFill="1" applyAlignment="1">
      <alignment horizontal="right"/>
    </xf>
    <xf numFmtId="0" fontId="5" fillId="0" borderId="0" xfId="0" applyFont="1" applyAlignment="1">
      <alignment horizontal="right"/>
    </xf>
    <xf numFmtId="0" fontId="44" fillId="0" borderId="0" xfId="0" applyFont="1" applyFill="1" applyAlignment="1">
      <alignment horizontal="right"/>
    </xf>
    <xf numFmtId="0" fontId="44" fillId="0" borderId="0" xfId="0" applyFont="1" applyAlignment="1">
      <alignment horizontal="right"/>
    </xf>
    <xf numFmtId="0" fontId="44" fillId="20" borderId="0" xfId="0" applyFont="1" applyFill="1" applyAlignment="1">
      <alignment horizontal="right"/>
    </xf>
    <xf numFmtId="0" fontId="44" fillId="0" borderId="0" xfId="0" applyFont="1" applyFill="1" applyBorder="1" applyAlignment="1">
      <alignment/>
    </xf>
    <xf numFmtId="0" fontId="44" fillId="0" borderId="0" xfId="0" applyFont="1" applyBorder="1" applyAlignment="1">
      <alignment/>
    </xf>
    <xf numFmtId="0" fontId="44" fillId="0" borderId="10" xfId="0" applyFont="1" applyBorder="1" applyAlignment="1">
      <alignment/>
    </xf>
    <xf numFmtId="0" fontId="44" fillId="0" borderId="0" xfId="0" applyFont="1" applyFill="1" applyAlignment="1">
      <alignment/>
    </xf>
    <xf numFmtId="0" fontId="44" fillId="0" borderId="0" xfId="0" applyFont="1" applyAlignment="1">
      <alignment/>
    </xf>
    <xf numFmtId="0" fontId="5" fillId="25" borderId="0" xfId="0" applyFont="1" applyFill="1" applyBorder="1" applyAlignment="1">
      <alignment/>
    </xf>
    <xf numFmtId="0" fontId="5" fillId="25" borderId="0" xfId="0" applyFont="1" applyFill="1" applyAlignment="1">
      <alignment/>
    </xf>
    <xf numFmtId="0" fontId="44" fillId="26" borderId="0" xfId="0" applyFont="1" applyFill="1" applyBorder="1" applyAlignment="1">
      <alignment/>
    </xf>
    <xf numFmtId="0" fontId="44" fillId="26" borderId="0" xfId="0" applyFont="1" applyFill="1" applyAlignment="1">
      <alignment/>
    </xf>
    <xf numFmtId="0" fontId="44" fillId="26" borderId="0" xfId="0" applyFont="1" applyFill="1" applyBorder="1" applyAlignment="1">
      <alignment/>
    </xf>
    <xf numFmtId="0" fontId="44" fillId="26" borderId="0" xfId="0" applyFont="1" applyFill="1" applyAlignment="1">
      <alignment/>
    </xf>
    <xf numFmtId="0" fontId="44" fillId="26" borderId="0" xfId="0" applyFont="1" applyFill="1" applyAlignment="1">
      <alignment horizontal="right"/>
    </xf>
    <xf numFmtId="0" fontId="5" fillId="27" borderId="0" xfId="0" applyFont="1" applyFill="1" applyAlignment="1">
      <alignment horizontal="right"/>
    </xf>
    <xf numFmtId="0" fontId="5" fillId="0" borderId="0" xfId="0" applyFont="1" applyFill="1" applyAlignment="1">
      <alignment horizontal="center"/>
    </xf>
    <xf numFmtId="0" fontId="5" fillId="0" borderId="11" xfId="53" applyFont="1" applyFill="1" applyBorder="1" applyAlignment="1">
      <alignment horizontal="center"/>
      <protection/>
    </xf>
    <xf numFmtId="0" fontId="5" fillId="0" borderId="11" xfId="0" applyFont="1" applyFill="1" applyBorder="1" applyAlignment="1">
      <alignment/>
    </xf>
    <xf numFmtId="0" fontId="5" fillId="26" borderId="0" xfId="0" applyFont="1" applyFill="1" applyAlignment="1">
      <alignment/>
    </xf>
    <xf numFmtId="0" fontId="11" fillId="26" borderId="10" xfId="53" applyFont="1" applyFill="1" applyBorder="1" applyAlignment="1">
      <alignment horizontal="center" vertical="center"/>
      <protection/>
    </xf>
    <xf numFmtId="0" fontId="16" fillId="26" borderId="10" xfId="0" applyFont="1" applyFill="1" applyBorder="1" applyAlignment="1">
      <alignment horizontal="center" vertical="center"/>
    </xf>
    <xf numFmtId="0" fontId="13" fillId="27" borderId="0" xfId="52" applyFont="1" applyFill="1">
      <alignment/>
      <protection/>
    </xf>
    <xf numFmtId="0" fontId="1" fillId="0" borderId="12" xfId="53" applyFill="1" applyBorder="1" applyAlignment="1">
      <alignment horizontal="center" vertical="center"/>
      <protection/>
    </xf>
    <xf numFmtId="0" fontId="0" fillId="25" borderId="11" xfId="0" applyFill="1" applyBorder="1" applyAlignment="1">
      <alignment horizontal="center"/>
    </xf>
    <xf numFmtId="0" fontId="1" fillId="0" borderId="11" xfId="0" applyFont="1" applyFill="1" applyBorder="1" applyAlignment="1">
      <alignment horizontal="center" vertical="top" wrapText="1"/>
    </xf>
    <xf numFmtId="49" fontId="9" fillId="26" borderId="10" xfId="53" applyNumberFormat="1" applyFont="1" applyFill="1" applyBorder="1" applyAlignment="1">
      <alignment horizontal="center" vertical="top" wrapText="1"/>
      <protection/>
    </xf>
    <xf numFmtId="0" fontId="1" fillId="26" borderId="10" xfId="0" applyFont="1" applyFill="1" applyBorder="1" applyAlignment="1">
      <alignment horizontal="center" vertical="center" wrapText="1"/>
    </xf>
    <xf numFmtId="49" fontId="42" fillId="26" borderId="10" xfId="53" applyNumberFormat="1" applyFont="1" applyFill="1" applyBorder="1" applyAlignment="1">
      <alignment horizontal="center" vertical="top" wrapText="1"/>
      <protection/>
    </xf>
    <xf numFmtId="0" fontId="18" fillId="26" borderId="17" xfId="0" applyFont="1" applyFill="1" applyBorder="1" applyAlignment="1">
      <alignment horizontal="center"/>
    </xf>
    <xf numFmtId="4" fontId="51" fillId="26" borderId="14" xfId="60" applyNumberFormat="1" applyFont="1" applyFill="1" applyBorder="1" applyAlignment="1">
      <alignment horizontal="center"/>
    </xf>
    <xf numFmtId="4" fontId="16" fillId="26" borderId="10" xfId="0" applyNumberFormat="1" applyFont="1" applyFill="1" applyBorder="1" applyAlignment="1">
      <alignment horizontal="center"/>
    </xf>
    <xf numFmtId="4" fontId="16" fillId="26" borderId="16" xfId="0" applyNumberFormat="1" applyFont="1" applyFill="1" applyBorder="1" applyAlignment="1">
      <alignment horizontal="center"/>
    </xf>
    <xf numFmtId="0" fontId="49" fillId="26" borderId="10" xfId="53" applyFont="1" applyFill="1" applyBorder="1" applyAlignment="1">
      <alignment horizontal="center" vertical="center"/>
      <protection/>
    </xf>
    <xf numFmtId="0" fontId="15" fillId="0" borderId="0" xfId="53" applyFont="1" applyFill="1" applyBorder="1" applyAlignment="1">
      <alignment horizontal="center" vertical="center"/>
      <protection/>
    </xf>
    <xf numFmtId="0" fontId="19" fillId="0" borderId="0" xfId="53" applyNumberFormat="1" applyFont="1" applyFill="1" applyBorder="1" applyAlignment="1">
      <alignment horizontal="center" vertical="center"/>
      <protection/>
    </xf>
    <xf numFmtId="0" fontId="6" fillId="8" borderId="10" xfId="53" applyFont="1" applyFill="1" applyBorder="1" applyAlignment="1">
      <alignment horizontal="center" vertical="center"/>
      <protection/>
    </xf>
    <xf numFmtId="0" fontId="20" fillId="25" borderId="0" xfId="0" applyFont="1" applyFill="1" applyAlignment="1">
      <alignment/>
    </xf>
    <xf numFmtId="0" fontId="56" fillId="0" borderId="10" xfId="53" applyFont="1" applyFill="1" applyBorder="1" applyAlignment="1">
      <alignment horizontal="center" vertical="center"/>
      <protection/>
    </xf>
    <xf numFmtId="0" fontId="57" fillId="0" borderId="10" xfId="0" applyFont="1" applyBorder="1" applyAlignment="1">
      <alignment horizontal="center" vertical="center"/>
    </xf>
    <xf numFmtId="0" fontId="58" fillId="0" borderId="0" xfId="0" applyFont="1" applyFill="1" applyAlignment="1">
      <alignment/>
    </xf>
    <xf numFmtId="0" fontId="58" fillId="0" borderId="0" xfId="0" applyFont="1" applyAlignment="1">
      <alignment/>
    </xf>
    <xf numFmtId="0" fontId="21" fillId="0" borderId="10" xfId="0" applyFont="1" applyFill="1" applyBorder="1" applyAlignment="1">
      <alignment horizontal="center" vertical="center"/>
    </xf>
    <xf numFmtId="0" fontId="20" fillId="0" borderId="0" xfId="0" applyFont="1" applyFill="1" applyAlignment="1">
      <alignment/>
    </xf>
    <xf numFmtId="0" fontId="20" fillId="0" borderId="0" xfId="0" applyFont="1" applyAlignment="1">
      <alignment/>
    </xf>
    <xf numFmtId="0" fontId="59" fillId="0" borderId="10" xfId="53" applyFont="1" applyFill="1" applyBorder="1" applyAlignment="1">
      <alignment horizontal="center" vertical="center"/>
      <protection/>
    </xf>
    <xf numFmtId="0" fontId="6" fillId="0" borderId="10" xfId="53" applyFont="1" applyFill="1" applyBorder="1" applyAlignment="1">
      <alignment horizontal="center" vertical="center"/>
      <protection/>
    </xf>
    <xf numFmtId="0" fontId="5" fillId="20" borderId="10" xfId="53" applyFont="1" applyFill="1" applyBorder="1" applyAlignment="1">
      <alignment horizontal="center" vertical="center" wrapText="1"/>
      <protection/>
    </xf>
    <xf numFmtId="0" fontId="59" fillId="20" borderId="10" xfId="53" applyFont="1" applyFill="1" applyBorder="1" applyAlignment="1">
      <alignment horizontal="center" vertical="center"/>
      <protection/>
    </xf>
    <xf numFmtId="0" fontId="6" fillId="20" borderId="10" xfId="53" applyFont="1" applyFill="1" applyBorder="1" applyAlignment="1">
      <alignment horizontal="center" vertical="center"/>
      <protection/>
    </xf>
    <xf numFmtId="0" fontId="20" fillId="20" borderId="0" xfId="0" applyFont="1" applyFill="1" applyAlignment="1">
      <alignment/>
    </xf>
    <xf numFmtId="0" fontId="20" fillId="20" borderId="0" xfId="0" applyFont="1" applyFill="1" applyBorder="1" applyAlignment="1">
      <alignment/>
    </xf>
    <xf numFmtId="0" fontId="56" fillId="26" borderId="10" xfId="53" applyFont="1" applyFill="1" applyBorder="1" applyAlignment="1">
      <alignment horizontal="center" vertical="center"/>
      <protection/>
    </xf>
    <xf numFmtId="0" fontId="60" fillId="26" borderId="10" xfId="53" applyFont="1" applyFill="1" applyBorder="1" applyAlignment="1">
      <alignment horizontal="center" vertical="center"/>
      <protection/>
    </xf>
    <xf numFmtId="0" fontId="58" fillId="26" borderId="0" xfId="0" applyFont="1" applyFill="1" applyAlignment="1">
      <alignment/>
    </xf>
    <xf numFmtId="0" fontId="58" fillId="26" borderId="0" xfId="0" applyFont="1" applyFill="1" applyBorder="1" applyAlignment="1">
      <alignment/>
    </xf>
    <xf numFmtId="0" fontId="7" fillId="0" borderId="10" xfId="53" applyFont="1" applyFill="1" applyBorder="1" applyAlignment="1">
      <alignment horizontal="center" vertical="center"/>
      <protection/>
    </xf>
    <xf numFmtId="0" fontId="7" fillId="26" borderId="10" xfId="53" applyFont="1" applyFill="1" applyBorder="1" applyAlignment="1">
      <alignment horizontal="center" vertical="center"/>
      <protection/>
    </xf>
    <xf numFmtId="0" fontId="6" fillId="26" borderId="10" xfId="53" applyFont="1" applyFill="1" applyBorder="1" applyAlignment="1">
      <alignment horizontal="center" vertical="center"/>
      <protection/>
    </xf>
    <xf numFmtId="0" fontId="58" fillId="26" borderId="0" xfId="0" applyFont="1" applyFill="1" applyAlignment="1">
      <alignment/>
    </xf>
    <xf numFmtId="0" fontId="58" fillId="26" borderId="0" xfId="0" applyFont="1" applyFill="1" applyBorder="1" applyAlignment="1">
      <alignment/>
    </xf>
    <xf numFmtId="0" fontId="20" fillId="26" borderId="0" xfId="0" applyFont="1" applyFill="1" applyAlignment="1">
      <alignment/>
    </xf>
    <xf numFmtId="0" fontId="20" fillId="26" borderId="0" xfId="0" applyFont="1" applyFill="1" applyBorder="1" applyAlignment="1">
      <alignment/>
    </xf>
    <xf numFmtId="0" fontId="20" fillId="0" borderId="10" xfId="0" applyFont="1" applyFill="1" applyBorder="1" applyAlignment="1">
      <alignment horizontal="center" vertical="center"/>
    </xf>
    <xf numFmtId="0" fontId="7" fillId="0" borderId="11" xfId="53" applyFont="1" applyFill="1" applyBorder="1" applyAlignment="1">
      <alignment horizontal="center" vertical="center"/>
      <protection/>
    </xf>
    <xf numFmtId="0" fontId="20" fillId="0" borderId="0" xfId="0" applyFont="1" applyFill="1" applyBorder="1" applyAlignment="1">
      <alignment/>
    </xf>
    <xf numFmtId="0" fontId="20" fillId="0" borderId="10" xfId="53" applyFont="1" applyFill="1" applyBorder="1" applyAlignment="1">
      <alignment horizontal="center" vertical="center"/>
      <protection/>
    </xf>
    <xf numFmtId="0" fontId="20" fillId="25" borderId="0" xfId="0" applyFont="1" applyFill="1" applyAlignment="1">
      <alignment/>
    </xf>
    <xf numFmtId="0" fontId="21" fillId="26" borderId="0" xfId="0" applyFont="1" applyFill="1" applyAlignment="1">
      <alignment horizontal="center" vertical="center" wrapText="1"/>
    </xf>
    <xf numFmtId="0" fontId="20" fillId="11" borderId="0" xfId="0" applyFont="1" applyFill="1" applyAlignment="1">
      <alignment/>
    </xf>
    <xf numFmtId="0" fontId="4" fillId="8" borderId="10" xfId="0" applyFont="1" applyFill="1" applyBorder="1" applyAlignment="1">
      <alignment horizontal="center" vertical="center"/>
    </xf>
    <xf numFmtId="0" fontId="9" fillId="0" borderId="0" xfId="53" applyFont="1" applyFill="1" applyBorder="1" applyAlignment="1">
      <alignment horizontal="center" vertical="top" wrapText="1"/>
      <protection/>
    </xf>
    <xf numFmtId="0" fontId="4" fillId="11" borderId="14" xfId="53" applyFont="1" applyFill="1" applyBorder="1" applyAlignment="1">
      <alignment horizontal="center" vertical="center" wrapText="1"/>
      <protection/>
    </xf>
    <xf numFmtId="0" fontId="4" fillId="4" borderId="10" xfId="53" applyFont="1" applyFill="1" applyBorder="1" applyAlignment="1">
      <alignment horizontal="center" vertical="center" wrapText="1"/>
      <protection/>
    </xf>
    <xf numFmtId="0" fontId="4" fillId="0" borderId="0" xfId="53" applyFont="1" applyAlignment="1">
      <alignment horizontal="center" vertical="center"/>
      <protection/>
    </xf>
    <xf numFmtId="0" fontId="13" fillId="0" borderId="0" xfId="0" applyFont="1" applyAlignment="1">
      <alignment horizontal="center" vertical="center" wrapText="1"/>
    </xf>
    <xf numFmtId="49" fontId="0" fillId="0" borderId="0" xfId="0" applyNumberFormat="1" applyFont="1" applyAlignment="1">
      <alignment horizontal="center" wrapText="1"/>
    </xf>
    <xf numFmtId="0" fontId="4" fillId="0" borderId="0" xfId="53" applyFont="1" applyAlignment="1">
      <alignment horizontal="center" vertical="top"/>
      <protection/>
    </xf>
    <xf numFmtId="0" fontId="13" fillId="0" borderId="10" xfId="52" applyFont="1" applyBorder="1" applyAlignment="1">
      <alignment horizontal="center" vertical="center"/>
      <protection/>
    </xf>
    <xf numFmtId="0" fontId="15" fillId="0" borderId="0" xfId="53" applyFont="1" applyAlignment="1">
      <alignment/>
      <protection/>
    </xf>
    <xf numFmtId="0" fontId="16" fillId="0" borderId="0" xfId="0" applyFont="1" applyAlignment="1">
      <alignment vertical="center" wrapText="1"/>
    </xf>
    <xf numFmtId="0" fontId="16" fillId="0" borderId="0" xfId="0" applyFont="1" applyFill="1" applyAlignment="1">
      <alignment vertical="center" wrapText="1"/>
    </xf>
    <xf numFmtId="0" fontId="16" fillId="0" borderId="0" xfId="0" applyFont="1" applyFill="1" applyAlignment="1">
      <alignment/>
    </xf>
    <xf numFmtId="0" fontId="16" fillId="20" borderId="0" xfId="0" applyFont="1" applyFill="1" applyAlignment="1">
      <alignment horizontal="center"/>
    </xf>
    <xf numFmtId="0" fontId="16" fillId="20" borderId="0" xfId="0" applyFont="1" applyFill="1" applyBorder="1" applyAlignment="1">
      <alignment horizontal="center"/>
    </xf>
    <xf numFmtId="49" fontId="13" fillId="0" borderId="0" xfId="52" applyNumberFormat="1" applyFont="1" applyBorder="1" applyAlignment="1">
      <alignment horizontal="center" wrapText="1"/>
      <protection/>
    </xf>
    <xf numFmtId="0" fontId="13" fillId="0" borderId="0" xfId="0" applyFont="1" applyBorder="1" applyAlignment="1">
      <alignment horizontal="center" wrapText="1"/>
    </xf>
    <xf numFmtId="0" fontId="14" fillId="0" borderId="0" xfId="53" applyFont="1" applyAlignment="1">
      <alignment horizontal="center" vertical="center"/>
      <protection/>
    </xf>
    <xf numFmtId="0" fontId="16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11" borderId="10" xfId="53" applyFont="1" applyFill="1" applyBorder="1" applyAlignment="1">
      <alignment horizontal="center" vertical="center" wrapText="1"/>
      <protection/>
    </xf>
    <xf numFmtId="0" fontId="8" fillId="11" borderId="10" xfId="53" applyFont="1" applyFill="1" applyBorder="1" applyAlignment="1">
      <alignment horizontal="center" vertical="center" wrapText="1"/>
      <protection/>
    </xf>
    <xf numFmtId="49" fontId="17" fillId="0" borderId="0" xfId="0" applyNumberFormat="1" applyFont="1" applyAlignment="1">
      <alignment horizontal="center" wrapText="1"/>
    </xf>
    <xf numFmtId="0" fontId="0" fillId="0" borderId="0" xfId="0" applyAlignment="1">
      <alignment/>
    </xf>
    <xf numFmtId="0" fontId="8" fillId="11" borderId="10" xfId="53" applyFont="1" applyFill="1" applyBorder="1" applyAlignment="1">
      <alignment horizontal="center" wrapText="1"/>
      <protection/>
    </xf>
    <xf numFmtId="0" fontId="4" fillId="11" borderId="14" xfId="53" applyFont="1" applyFill="1" applyBorder="1" applyAlignment="1">
      <alignment horizontal="center" vertical="top" wrapText="1"/>
      <protection/>
    </xf>
    <xf numFmtId="0" fontId="4" fillId="11" borderId="15" xfId="53" applyFont="1" applyFill="1" applyBorder="1" applyAlignment="1">
      <alignment horizontal="center" vertical="top" wrapText="1"/>
      <protection/>
    </xf>
    <xf numFmtId="0" fontId="4" fillId="11" borderId="14" xfId="53" applyFont="1" applyFill="1" applyBorder="1" applyAlignment="1">
      <alignment horizontal="center" vertical="center" wrapText="1"/>
      <protection/>
    </xf>
    <xf numFmtId="0" fontId="4" fillId="11" borderId="15" xfId="53" applyFont="1" applyFill="1" applyBorder="1" applyAlignment="1">
      <alignment horizontal="center" vertical="center" wrapText="1"/>
      <protection/>
    </xf>
    <xf numFmtId="0" fontId="14" fillId="0" borderId="0" xfId="53" applyFont="1" applyAlignment="1">
      <alignment horizontal="center"/>
      <protection/>
    </xf>
    <xf numFmtId="0" fontId="16" fillId="0" borderId="0" xfId="0" applyFont="1" applyAlignment="1">
      <alignment horizontal="center"/>
    </xf>
    <xf numFmtId="0" fontId="14" fillId="11" borderId="10" xfId="53" applyFont="1" applyFill="1" applyBorder="1" applyAlignment="1">
      <alignment horizontal="center" vertical="center" wrapText="1"/>
      <protection/>
    </xf>
    <xf numFmtId="0" fontId="14" fillId="11" borderId="14" xfId="53" applyFont="1" applyFill="1" applyBorder="1" applyAlignment="1">
      <alignment horizontal="center" vertical="center" wrapText="1"/>
      <protection/>
    </xf>
    <xf numFmtId="0" fontId="14" fillId="11" borderId="15" xfId="53" applyFont="1" applyFill="1" applyBorder="1" applyAlignment="1">
      <alignment horizontal="center" vertical="center" wrapText="1"/>
      <protection/>
    </xf>
    <xf numFmtId="0" fontId="14" fillId="0" borderId="0" xfId="53" applyFont="1" applyFill="1" applyAlignment="1">
      <alignment horizontal="center"/>
      <protection/>
    </xf>
    <xf numFmtId="49" fontId="17" fillId="0" borderId="0" xfId="0" applyNumberFormat="1" applyFont="1" applyFill="1" applyAlignment="1">
      <alignment horizontal="center" vertical="center" wrapText="1"/>
    </xf>
    <xf numFmtId="0" fontId="4" fillId="0" borderId="0" xfId="53" applyFont="1" applyAlignment="1">
      <alignment horizontal="center" vertical="top"/>
      <protection/>
    </xf>
    <xf numFmtId="0" fontId="0" fillId="0" borderId="0" xfId="0" applyAlignment="1">
      <alignment horizontal="center"/>
    </xf>
    <xf numFmtId="49" fontId="14" fillId="0" borderId="0" xfId="0" applyNumberFormat="1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2010 Газ" xfId="52"/>
    <cellStyle name="Обычный_Лимиты 2011 год ! -10%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W81"/>
  <sheetViews>
    <sheetView view="pageBreakPreview" zoomScale="80" zoomScaleSheetLayoutView="80" zoomScalePageLayoutView="0" workbookViewId="0" topLeftCell="A1">
      <pane xSplit="2" ySplit="6" topLeftCell="C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B5" sqref="B5:N5"/>
    </sheetView>
  </sheetViews>
  <sheetFormatPr defaultColWidth="9.140625" defaultRowHeight="12.75"/>
  <cols>
    <col min="1" max="1" width="4.7109375" style="330" customWidth="1"/>
    <col min="2" max="2" width="53.00390625" style="330" customWidth="1"/>
    <col min="3" max="3" width="8.57421875" style="330" customWidth="1"/>
    <col min="4" max="4" width="9.28125" style="330" customWidth="1"/>
    <col min="5" max="5" width="9.7109375" style="330" customWidth="1"/>
    <col min="6" max="6" width="7.8515625" style="330" customWidth="1"/>
    <col min="7" max="7" width="8.140625" style="330" customWidth="1"/>
    <col min="8" max="8" width="8.00390625" style="330" customWidth="1"/>
    <col min="9" max="9" width="7.57421875" style="330" customWidth="1"/>
    <col min="10" max="10" width="7.28125" style="330" customWidth="1"/>
    <col min="11" max="11" width="8.28125" style="330" customWidth="1"/>
    <col min="12" max="12" width="8.00390625" style="330" customWidth="1"/>
    <col min="13" max="13" width="9.140625" style="330" customWidth="1"/>
    <col min="14" max="14" width="8.8515625" style="330" customWidth="1"/>
    <col min="15" max="15" width="10.57421875" style="330" customWidth="1"/>
    <col min="16" max="16" width="9.140625" style="335" customWidth="1"/>
    <col min="17" max="16384" width="9.140625" style="330" customWidth="1"/>
  </cols>
  <sheetData>
    <row r="1" spans="1:16" ht="15.75" customHeight="1">
      <c r="A1" s="2"/>
      <c r="B1" s="470"/>
      <c r="C1" s="470"/>
      <c r="D1" s="470"/>
      <c r="E1" s="470"/>
      <c r="F1" s="470"/>
      <c r="G1" s="485" t="s">
        <v>187</v>
      </c>
      <c r="H1" s="486"/>
      <c r="I1" s="486"/>
      <c r="J1" s="486"/>
      <c r="K1" s="486"/>
      <c r="L1" s="486"/>
      <c r="M1" s="486"/>
      <c r="N1" s="486"/>
      <c r="O1" s="486"/>
      <c r="P1" s="329"/>
    </row>
    <row r="2" spans="1:16" ht="15.75" customHeight="1">
      <c r="A2" s="2"/>
      <c r="B2" s="470"/>
      <c r="C2" s="470"/>
      <c r="D2" s="470"/>
      <c r="E2" s="470"/>
      <c r="F2" s="470"/>
      <c r="G2" s="486"/>
      <c r="H2" s="486"/>
      <c r="I2" s="486"/>
      <c r="J2" s="486"/>
      <c r="K2" s="486"/>
      <c r="L2" s="486"/>
      <c r="M2" s="486"/>
      <c r="N2" s="486"/>
      <c r="O2" s="486"/>
      <c r="P2" s="329"/>
    </row>
    <row r="3" spans="1:23" ht="15.75" customHeight="1">
      <c r="A3" s="2"/>
      <c r="B3" s="470"/>
      <c r="C3" s="470"/>
      <c r="D3" s="470"/>
      <c r="E3" s="470"/>
      <c r="F3" s="470"/>
      <c r="G3" s="486"/>
      <c r="H3" s="486"/>
      <c r="I3" s="486"/>
      <c r="J3" s="486"/>
      <c r="K3" s="486"/>
      <c r="L3" s="486"/>
      <c r="M3" s="486"/>
      <c r="N3" s="486"/>
      <c r="O3" s="486"/>
      <c r="P3" s="329"/>
      <c r="Q3" s="331"/>
      <c r="R3" s="331"/>
      <c r="S3" s="481"/>
      <c r="T3" s="482"/>
      <c r="U3" s="482"/>
      <c r="V3" s="482"/>
      <c r="W3" s="482"/>
    </row>
    <row r="4" spans="1:23" ht="78" customHeight="1">
      <c r="A4" s="2"/>
      <c r="B4" s="470"/>
      <c r="C4" s="470"/>
      <c r="D4" s="470"/>
      <c r="E4" s="470"/>
      <c r="F4" s="470"/>
      <c r="G4" s="486"/>
      <c r="H4" s="486"/>
      <c r="I4" s="486"/>
      <c r="J4" s="486"/>
      <c r="K4" s="486"/>
      <c r="L4" s="486"/>
      <c r="M4" s="486"/>
      <c r="N4" s="486"/>
      <c r="O4" s="486"/>
      <c r="P4" s="329"/>
      <c r="Q4" s="331"/>
      <c r="R4" s="332"/>
      <c r="S4" s="482"/>
      <c r="T4" s="482"/>
      <c r="U4" s="482"/>
      <c r="V4" s="482"/>
      <c r="W4" s="482"/>
    </row>
    <row r="5" spans="1:23" ht="21" customHeight="1">
      <c r="A5" s="2"/>
      <c r="B5" s="483" t="s">
        <v>169</v>
      </c>
      <c r="C5" s="484"/>
      <c r="D5" s="484"/>
      <c r="E5" s="484"/>
      <c r="F5" s="484"/>
      <c r="G5" s="484"/>
      <c r="H5" s="484"/>
      <c r="I5" s="484"/>
      <c r="J5" s="484"/>
      <c r="K5" s="484"/>
      <c r="L5" s="484"/>
      <c r="M5" s="484"/>
      <c r="N5" s="484"/>
      <c r="O5" s="471"/>
      <c r="P5" s="329"/>
      <c r="Q5" s="331"/>
      <c r="R5" s="332"/>
      <c r="S5" s="482"/>
      <c r="T5" s="482"/>
      <c r="U5" s="482"/>
      <c r="V5" s="482"/>
      <c r="W5" s="482"/>
    </row>
    <row r="6" spans="1:23" ht="48" customHeight="1">
      <c r="A6" s="4"/>
      <c r="B6" s="4"/>
      <c r="C6" s="3"/>
      <c r="D6" s="333"/>
      <c r="E6" s="334"/>
      <c r="F6" s="334"/>
      <c r="G6" s="334"/>
      <c r="H6" s="334"/>
      <c r="I6" s="334"/>
      <c r="J6" s="334"/>
      <c r="K6" s="334"/>
      <c r="L6" s="334"/>
      <c r="M6" s="334"/>
      <c r="N6" s="334"/>
      <c r="O6" s="334"/>
      <c r="Q6" s="331"/>
      <c r="R6" s="336"/>
      <c r="S6" s="482"/>
      <c r="T6" s="482"/>
      <c r="U6" s="482"/>
      <c r="V6" s="482"/>
      <c r="W6" s="482"/>
    </row>
    <row r="7" spans="1:15" ht="14.25">
      <c r="A7" s="487" t="s">
        <v>0</v>
      </c>
      <c r="B7" s="487" t="s">
        <v>1</v>
      </c>
      <c r="C7" s="488" t="s">
        <v>51</v>
      </c>
      <c r="D7" s="488"/>
      <c r="E7" s="488"/>
      <c r="F7" s="488"/>
      <c r="G7" s="488"/>
      <c r="H7" s="488"/>
      <c r="I7" s="488"/>
      <c r="J7" s="488"/>
      <c r="K7" s="488"/>
      <c r="L7" s="488"/>
      <c r="M7" s="488"/>
      <c r="N7" s="488"/>
      <c r="O7" s="488"/>
    </row>
    <row r="8" spans="1:15" ht="15.75" customHeight="1">
      <c r="A8" s="487"/>
      <c r="B8" s="487"/>
      <c r="C8" s="211" t="s">
        <v>33</v>
      </c>
      <c r="D8" s="211" t="s">
        <v>34</v>
      </c>
      <c r="E8" s="211" t="s">
        <v>35</v>
      </c>
      <c r="F8" s="211" t="s">
        <v>36</v>
      </c>
      <c r="G8" s="211" t="s">
        <v>37</v>
      </c>
      <c r="H8" s="211" t="s">
        <v>38</v>
      </c>
      <c r="I8" s="211" t="s">
        <v>39</v>
      </c>
      <c r="J8" s="211" t="s">
        <v>40</v>
      </c>
      <c r="K8" s="211" t="s">
        <v>41</v>
      </c>
      <c r="L8" s="211" t="s">
        <v>42</v>
      </c>
      <c r="M8" s="211" t="s">
        <v>43</v>
      </c>
      <c r="N8" s="211" t="s">
        <v>44</v>
      </c>
      <c r="O8" s="211" t="s">
        <v>48</v>
      </c>
    </row>
    <row r="9" spans="1:15" ht="15.75">
      <c r="A9" s="147">
        <v>1</v>
      </c>
      <c r="B9" s="147" t="s">
        <v>120</v>
      </c>
      <c r="C9" s="466">
        <f aca="true" t="shared" si="0" ref="C9:N9">C10+C16+C18+C21+C23+C26+C28</f>
        <v>14060</v>
      </c>
      <c r="D9" s="466">
        <f>D10+D16+D18+D21+D23+D26+D28</f>
        <v>14865</v>
      </c>
      <c r="E9" s="466">
        <f t="shared" si="0"/>
        <v>10500</v>
      </c>
      <c r="F9" s="466">
        <f t="shared" si="0"/>
        <v>6575</v>
      </c>
      <c r="G9" s="466">
        <f t="shared" si="0"/>
        <v>2950</v>
      </c>
      <c r="H9" s="466">
        <f t="shared" si="0"/>
        <v>2950</v>
      </c>
      <c r="I9" s="466">
        <f t="shared" si="0"/>
        <v>2950</v>
      </c>
      <c r="J9" s="466">
        <f t="shared" si="0"/>
        <v>2950</v>
      </c>
      <c r="K9" s="466">
        <f t="shared" si="0"/>
        <v>2950</v>
      </c>
      <c r="L9" s="466">
        <f t="shared" si="0"/>
        <v>7610</v>
      </c>
      <c r="M9" s="466">
        <f t="shared" si="0"/>
        <v>10638</v>
      </c>
      <c r="N9" s="466">
        <f t="shared" si="0"/>
        <v>14100</v>
      </c>
      <c r="O9" s="177">
        <f>SUM(C9:N9)</f>
        <v>93098</v>
      </c>
    </row>
    <row r="10" spans="1:15" ht="15.75">
      <c r="A10" s="149" t="s">
        <v>4</v>
      </c>
      <c r="B10" s="320" t="s">
        <v>139</v>
      </c>
      <c r="C10" s="343">
        <f>C12+C13+C14+C15</f>
        <v>4700</v>
      </c>
      <c r="D10" s="343">
        <f aca="true" t="shared" si="1" ref="D10:O10">D12+D13+D14+D15</f>
        <v>5200</v>
      </c>
      <c r="E10" s="343">
        <f t="shared" si="1"/>
        <v>3700</v>
      </c>
      <c r="F10" s="343">
        <f t="shared" si="1"/>
        <v>1900</v>
      </c>
      <c r="G10" s="343">
        <f t="shared" si="1"/>
        <v>850</v>
      </c>
      <c r="H10" s="343">
        <f t="shared" si="1"/>
        <v>850</v>
      </c>
      <c r="I10" s="343">
        <f t="shared" si="1"/>
        <v>850</v>
      </c>
      <c r="J10" s="343">
        <f t="shared" si="1"/>
        <v>850</v>
      </c>
      <c r="K10" s="343">
        <f t="shared" si="1"/>
        <v>850</v>
      </c>
      <c r="L10" s="343">
        <f t="shared" si="1"/>
        <v>2050</v>
      </c>
      <c r="M10" s="343">
        <f t="shared" si="1"/>
        <v>4200</v>
      </c>
      <c r="N10" s="343">
        <f t="shared" si="1"/>
        <v>5800</v>
      </c>
      <c r="O10" s="343">
        <f t="shared" si="1"/>
        <v>31800</v>
      </c>
    </row>
    <row r="11" spans="1:15" ht="15.75">
      <c r="A11" s="150"/>
      <c r="B11" s="337" t="s">
        <v>5</v>
      </c>
      <c r="C11" s="358"/>
      <c r="D11" s="358"/>
      <c r="E11" s="358"/>
      <c r="F11" s="358"/>
      <c r="G11" s="358"/>
      <c r="H11" s="358"/>
      <c r="I11" s="358"/>
      <c r="J11" s="358"/>
      <c r="K11" s="358"/>
      <c r="L11" s="358"/>
      <c r="M11" s="358"/>
      <c r="N11" s="358"/>
      <c r="O11" s="344">
        <f aca="true" t="shared" si="2" ref="O11:O32">SUM(C11:N11)</f>
        <v>0</v>
      </c>
    </row>
    <row r="12" spans="1:15" ht="15.75">
      <c r="A12" s="151"/>
      <c r="B12" s="338" t="s">
        <v>132</v>
      </c>
      <c r="C12" s="339">
        <v>500</v>
      </c>
      <c r="D12" s="339">
        <v>500</v>
      </c>
      <c r="E12" s="339">
        <v>400</v>
      </c>
      <c r="F12" s="339">
        <v>200</v>
      </c>
      <c r="G12" s="339">
        <v>150</v>
      </c>
      <c r="H12" s="339">
        <v>150</v>
      </c>
      <c r="I12" s="339">
        <v>150</v>
      </c>
      <c r="J12" s="339">
        <v>150</v>
      </c>
      <c r="K12" s="339">
        <v>150</v>
      </c>
      <c r="L12" s="339">
        <v>150</v>
      </c>
      <c r="M12" s="339">
        <v>400</v>
      </c>
      <c r="N12" s="339">
        <v>500</v>
      </c>
      <c r="O12" s="340">
        <f t="shared" si="2"/>
        <v>3400</v>
      </c>
    </row>
    <row r="13" spans="1:15" ht="15.75">
      <c r="A13" s="151"/>
      <c r="B13" s="319" t="s">
        <v>156</v>
      </c>
      <c r="C13" s="341">
        <v>700</v>
      </c>
      <c r="D13" s="341">
        <v>700</v>
      </c>
      <c r="E13" s="341">
        <v>700</v>
      </c>
      <c r="F13" s="341">
        <v>700</v>
      </c>
      <c r="G13" s="341">
        <v>700</v>
      </c>
      <c r="H13" s="341">
        <v>700</v>
      </c>
      <c r="I13" s="341">
        <v>700</v>
      </c>
      <c r="J13" s="341">
        <v>700</v>
      </c>
      <c r="K13" s="341">
        <v>700</v>
      </c>
      <c r="L13" s="341">
        <v>700</v>
      </c>
      <c r="M13" s="341">
        <v>700</v>
      </c>
      <c r="N13" s="341">
        <v>700</v>
      </c>
      <c r="O13" s="340">
        <f>SUM(C13:N13)</f>
        <v>8400</v>
      </c>
    </row>
    <row r="14" spans="1:15" ht="25.5" customHeight="1">
      <c r="A14" s="151"/>
      <c r="B14" s="319" t="s">
        <v>160</v>
      </c>
      <c r="C14" s="342">
        <v>3500</v>
      </c>
      <c r="D14" s="342">
        <v>4000</v>
      </c>
      <c r="E14" s="342">
        <v>2600</v>
      </c>
      <c r="F14" s="342">
        <v>1000</v>
      </c>
      <c r="G14" s="342">
        <v>0</v>
      </c>
      <c r="H14" s="342">
        <v>0</v>
      </c>
      <c r="I14" s="342">
        <v>0</v>
      </c>
      <c r="J14" s="342">
        <v>0</v>
      </c>
      <c r="K14" s="342">
        <v>0</v>
      </c>
      <c r="L14" s="342">
        <v>1200</v>
      </c>
      <c r="M14" s="342">
        <v>3100</v>
      </c>
      <c r="N14" s="342">
        <v>4600</v>
      </c>
      <c r="O14" s="340">
        <f>C14+D14+E14+F14+G14+H14+I14+J14+K14+L14+M14+N14</f>
        <v>20000</v>
      </c>
    </row>
    <row r="15" spans="1:15" ht="15.75" customHeight="1">
      <c r="A15" s="151"/>
      <c r="B15" s="319" t="s">
        <v>165</v>
      </c>
      <c r="C15" s="341"/>
      <c r="D15" s="341"/>
      <c r="E15" s="341"/>
      <c r="F15" s="341"/>
      <c r="G15" s="341"/>
      <c r="H15" s="341"/>
      <c r="I15" s="341"/>
      <c r="J15" s="341"/>
      <c r="K15" s="341"/>
      <c r="L15" s="341"/>
      <c r="M15" s="341"/>
      <c r="N15" s="341"/>
      <c r="O15" s="340"/>
    </row>
    <row r="16" spans="1:15" ht="31.5">
      <c r="A16" s="149" t="s">
        <v>6</v>
      </c>
      <c r="B16" s="320" t="s">
        <v>157</v>
      </c>
      <c r="C16" s="343">
        <f>SUM(C17)</f>
        <v>700</v>
      </c>
      <c r="D16" s="343">
        <f aca="true" t="shared" si="3" ref="D16:M16">SUM(D17)</f>
        <v>700</v>
      </c>
      <c r="E16" s="343">
        <f t="shared" si="3"/>
        <v>700</v>
      </c>
      <c r="F16" s="343">
        <f t="shared" si="3"/>
        <v>700</v>
      </c>
      <c r="G16" s="343">
        <f t="shared" si="3"/>
        <v>700</v>
      </c>
      <c r="H16" s="343">
        <f t="shared" si="3"/>
        <v>700</v>
      </c>
      <c r="I16" s="343">
        <f t="shared" si="3"/>
        <v>700</v>
      </c>
      <c r="J16" s="343">
        <f t="shared" si="3"/>
        <v>700</v>
      </c>
      <c r="K16" s="343">
        <f t="shared" si="3"/>
        <v>700</v>
      </c>
      <c r="L16" s="343">
        <f t="shared" si="3"/>
        <v>700</v>
      </c>
      <c r="M16" s="343">
        <f t="shared" si="3"/>
        <v>700</v>
      </c>
      <c r="N16" s="343">
        <f>SUM(N17)</f>
        <v>700</v>
      </c>
      <c r="O16" s="343">
        <f>SUM(C16:N16)</f>
        <v>8400</v>
      </c>
    </row>
    <row r="17" spans="1:15" ht="15.75">
      <c r="A17" s="154"/>
      <c r="B17" s="319" t="s">
        <v>156</v>
      </c>
      <c r="C17" s="341">
        <v>700</v>
      </c>
      <c r="D17" s="341">
        <v>700</v>
      </c>
      <c r="E17" s="341">
        <v>700</v>
      </c>
      <c r="F17" s="341">
        <v>700</v>
      </c>
      <c r="G17" s="341">
        <v>700</v>
      </c>
      <c r="H17" s="341">
        <v>700</v>
      </c>
      <c r="I17" s="341">
        <v>700</v>
      </c>
      <c r="J17" s="341">
        <v>700</v>
      </c>
      <c r="K17" s="341">
        <v>700</v>
      </c>
      <c r="L17" s="341">
        <v>700</v>
      </c>
      <c r="M17" s="341">
        <v>700</v>
      </c>
      <c r="N17" s="341">
        <v>700</v>
      </c>
      <c r="O17" s="344">
        <f>SUM(C17:N17)</f>
        <v>8400</v>
      </c>
    </row>
    <row r="18" spans="1:15" ht="15.75">
      <c r="A18" s="149" t="s">
        <v>7</v>
      </c>
      <c r="B18" s="320" t="s">
        <v>140</v>
      </c>
      <c r="C18" s="343">
        <f>C19+C20</f>
        <v>1950</v>
      </c>
      <c r="D18" s="343">
        <f>D19+D20</f>
        <v>1850</v>
      </c>
      <c r="E18" s="343">
        <f aca="true" t="shared" si="4" ref="E18:N18">E19+E20</f>
        <v>1600</v>
      </c>
      <c r="F18" s="343">
        <f t="shared" si="4"/>
        <v>900</v>
      </c>
      <c r="G18" s="343">
        <f t="shared" si="4"/>
        <v>700</v>
      </c>
      <c r="H18" s="343">
        <f t="shared" si="4"/>
        <v>700</v>
      </c>
      <c r="I18" s="343">
        <f t="shared" si="4"/>
        <v>700</v>
      </c>
      <c r="J18" s="343">
        <f t="shared" si="4"/>
        <v>700</v>
      </c>
      <c r="K18" s="343">
        <f t="shared" si="4"/>
        <v>700</v>
      </c>
      <c r="L18" s="343">
        <f t="shared" si="4"/>
        <v>1250</v>
      </c>
      <c r="M18" s="343">
        <f t="shared" si="4"/>
        <v>1500</v>
      </c>
      <c r="N18" s="343">
        <f t="shared" si="4"/>
        <v>1850</v>
      </c>
      <c r="O18" s="343">
        <f t="shared" si="2"/>
        <v>14400</v>
      </c>
    </row>
    <row r="19" spans="1:15" ht="15.75">
      <c r="A19" s="154"/>
      <c r="B19" s="319" t="s">
        <v>5</v>
      </c>
      <c r="C19" s="341">
        <v>1250</v>
      </c>
      <c r="D19" s="341">
        <v>1150</v>
      </c>
      <c r="E19" s="341">
        <v>900</v>
      </c>
      <c r="F19" s="341">
        <v>200</v>
      </c>
      <c r="G19" s="341"/>
      <c r="H19" s="341"/>
      <c r="I19" s="341"/>
      <c r="J19" s="341"/>
      <c r="K19" s="341"/>
      <c r="L19" s="341">
        <v>550</v>
      </c>
      <c r="M19" s="341">
        <v>800</v>
      </c>
      <c r="N19" s="341">
        <v>1150</v>
      </c>
      <c r="O19" s="344">
        <f t="shared" si="2"/>
        <v>6000</v>
      </c>
    </row>
    <row r="20" spans="1:15" ht="15.75">
      <c r="A20" s="154"/>
      <c r="B20" s="319" t="s">
        <v>156</v>
      </c>
      <c r="C20" s="341">
        <v>700</v>
      </c>
      <c r="D20" s="341">
        <v>700</v>
      </c>
      <c r="E20" s="341">
        <v>700</v>
      </c>
      <c r="F20" s="341">
        <v>700</v>
      </c>
      <c r="G20" s="341">
        <v>700</v>
      </c>
      <c r="H20" s="341">
        <v>700</v>
      </c>
      <c r="I20" s="341">
        <v>700</v>
      </c>
      <c r="J20" s="341">
        <v>700</v>
      </c>
      <c r="K20" s="341">
        <v>700</v>
      </c>
      <c r="L20" s="341">
        <v>700</v>
      </c>
      <c r="M20" s="341">
        <v>700</v>
      </c>
      <c r="N20" s="341">
        <v>700</v>
      </c>
      <c r="O20" s="344">
        <f>SUM(C20:N20)</f>
        <v>8400</v>
      </c>
    </row>
    <row r="21" spans="1:15" ht="15.75">
      <c r="A21" s="149" t="s">
        <v>8</v>
      </c>
      <c r="B21" s="320" t="s">
        <v>141</v>
      </c>
      <c r="C21" s="343">
        <f aca="true" t="shared" si="5" ref="C21:N21">+C22</f>
        <v>1900</v>
      </c>
      <c r="D21" s="343">
        <f t="shared" si="5"/>
        <v>1900</v>
      </c>
      <c r="E21" s="343">
        <f t="shared" si="5"/>
        <v>1150</v>
      </c>
      <c r="F21" s="343">
        <f t="shared" si="5"/>
        <v>950</v>
      </c>
      <c r="G21" s="343">
        <f t="shared" si="5"/>
        <v>0</v>
      </c>
      <c r="H21" s="343">
        <f t="shared" si="5"/>
        <v>0</v>
      </c>
      <c r="I21" s="343">
        <f t="shared" si="5"/>
        <v>0</v>
      </c>
      <c r="J21" s="343">
        <f t="shared" si="5"/>
        <v>0</v>
      </c>
      <c r="K21" s="343">
        <f t="shared" si="5"/>
        <v>0</v>
      </c>
      <c r="L21" s="343">
        <f t="shared" si="5"/>
        <v>1270</v>
      </c>
      <c r="M21" s="343">
        <f t="shared" si="5"/>
        <v>1350</v>
      </c>
      <c r="N21" s="343">
        <f t="shared" si="5"/>
        <v>2100</v>
      </c>
      <c r="O21" s="343">
        <f t="shared" si="2"/>
        <v>10620</v>
      </c>
    </row>
    <row r="22" spans="1:15" ht="15.75">
      <c r="A22" s="154"/>
      <c r="B22" s="319" t="s">
        <v>5</v>
      </c>
      <c r="C22" s="341">
        <v>1900</v>
      </c>
      <c r="D22" s="341">
        <v>1900</v>
      </c>
      <c r="E22" s="341">
        <v>1150</v>
      </c>
      <c r="F22" s="341">
        <v>950</v>
      </c>
      <c r="G22" s="341"/>
      <c r="H22" s="341"/>
      <c r="I22" s="341"/>
      <c r="J22" s="341"/>
      <c r="K22" s="341"/>
      <c r="L22" s="341">
        <v>1270</v>
      </c>
      <c r="M22" s="341">
        <v>1350</v>
      </c>
      <c r="N22" s="341">
        <v>2100</v>
      </c>
      <c r="O22" s="344">
        <f t="shared" si="2"/>
        <v>10620</v>
      </c>
    </row>
    <row r="23" spans="1:15" ht="15.75">
      <c r="A23" s="149" t="s">
        <v>11</v>
      </c>
      <c r="B23" s="320" t="s">
        <v>142</v>
      </c>
      <c r="C23" s="343">
        <f>C24+C25</f>
        <v>3100</v>
      </c>
      <c r="D23" s="343">
        <f>D24+D25</f>
        <v>3300</v>
      </c>
      <c r="E23" s="343">
        <f aca="true" t="shared" si="6" ref="E23:N23">E24+E25</f>
        <v>2400</v>
      </c>
      <c r="F23" s="343">
        <f t="shared" si="6"/>
        <v>1700</v>
      </c>
      <c r="G23" s="343">
        <f t="shared" si="6"/>
        <v>700</v>
      </c>
      <c r="H23" s="343">
        <f t="shared" si="6"/>
        <v>700</v>
      </c>
      <c r="I23" s="343">
        <f t="shared" si="6"/>
        <v>700</v>
      </c>
      <c r="J23" s="343">
        <f t="shared" si="6"/>
        <v>700</v>
      </c>
      <c r="K23" s="343">
        <f t="shared" si="6"/>
        <v>700</v>
      </c>
      <c r="L23" s="343">
        <f t="shared" si="6"/>
        <v>1650</v>
      </c>
      <c r="M23" s="343">
        <f t="shared" si="6"/>
        <v>1700</v>
      </c>
      <c r="N23" s="343">
        <f t="shared" si="6"/>
        <v>1950</v>
      </c>
      <c r="O23" s="343">
        <f t="shared" si="2"/>
        <v>19300</v>
      </c>
    </row>
    <row r="24" spans="1:15" ht="15.75">
      <c r="A24" s="154"/>
      <c r="B24" s="319" t="s">
        <v>5</v>
      </c>
      <c r="C24" s="341">
        <v>2400</v>
      </c>
      <c r="D24" s="341">
        <v>2600</v>
      </c>
      <c r="E24" s="341">
        <v>1700</v>
      </c>
      <c r="F24" s="341">
        <v>1000</v>
      </c>
      <c r="G24" s="341"/>
      <c r="H24" s="341"/>
      <c r="I24" s="341"/>
      <c r="J24" s="341"/>
      <c r="K24" s="341"/>
      <c r="L24" s="341">
        <v>950</v>
      </c>
      <c r="M24" s="341">
        <v>1000</v>
      </c>
      <c r="N24" s="341">
        <v>1250</v>
      </c>
      <c r="O24" s="344">
        <f t="shared" si="2"/>
        <v>10900</v>
      </c>
    </row>
    <row r="25" spans="1:15" ht="15.75">
      <c r="A25" s="154"/>
      <c r="B25" s="319" t="s">
        <v>156</v>
      </c>
      <c r="C25" s="341">
        <v>700</v>
      </c>
      <c r="D25" s="341">
        <v>700</v>
      </c>
      <c r="E25" s="341">
        <v>700</v>
      </c>
      <c r="F25" s="341">
        <v>700</v>
      </c>
      <c r="G25" s="341">
        <v>700</v>
      </c>
      <c r="H25" s="341">
        <v>700</v>
      </c>
      <c r="I25" s="341">
        <v>700</v>
      </c>
      <c r="J25" s="341">
        <v>700</v>
      </c>
      <c r="K25" s="341">
        <v>700</v>
      </c>
      <c r="L25" s="341">
        <v>700</v>
      </c>
      <c r="M25" s="341">
        <v>700</v>
      </c>
      <c r="N25" s="341">
        <v>700</v>
      </c>
      <c r="O25" s="344">
        <f>SUM(C25:N25)</f>
        <v>8400</v>
      </c>
    </row>
    <row r="26" spans="1:15" ht="31.5">
      <c r="A26" s="155" t="s">
        <v>13</v>
      </c>
      <c r="B26" s="321" t="s">
        <v>143</v>
      </c>
      <c r="C26" s="345">
        <f aca="true" t="shared" si="7" ref="C26:N26">+C27</f>
        <v>850</v>
      </c>
      <c r="D26" s="345">
        <f t="shared" si="7"/>
        <v>1075</v>
      </c>
      <c r="E26" s="345">
        <f t="shared" si="7"/>
        <v>420</v>
      </c>
      <c r="F26" s="345">
        <f t="shared" si="7"/>
        <v>325</v>
      </c>
      <c r="G26" s="345"/>
      <c r="H26" s="345"/>
      <c r="I26" s="345"/>
      <c r="J26" s="345"/>
      <c r="K26" s="345"/>
      <c r="L26" s="345">
        <f t="shared" si="7"/>
        <v>310</v>
      </c>
      <c r="M26" s="345">
        <f t="shared" si="7"/>
        <v>630</v>
      </c>
      <c r="N26" s="345">
        <f t="shared" si="7"/>
        <v>900</v>
      </c>
      <c r="O26" s="345">
        <f t="shared" si="2"/>
        <v>4510</v>
      </c>
    </row>
    <row r="27" spans="1:15" ht="15.75">
      <c r="A27" s="156"/>
      <c r="B27" s="322" t="s">
        <v>5</v>
      </c>
      <c r="C27" s="346">
        <v>850</v>
      </c>
      <c r="D27" s="346">
        <v>1075</v>
      </c>
      <c r="E27" s="346">
        <v>420</v>
      </c>
      <c r="F27" s="346">
        <v>325</v>
      </c>
      <c r="G27" s="346"/>
      <c r="H27" s="346"/>
      <c r="I27" s="346"/>
      <c r="J27" s="346"/>
      <c r="K27" s="346"/>
      <c r="L27" s="346">
        <v>310</v>
      </c>
      <c r="M27" s="346">
        <v>630</v>
      </c>
      <c r="N27" s="346">
        <v>900</v>
      </c>
      <c r="O27" s="340">
        <f t="shared" si="2"/>
        <v>4510</v>
      </c>
    </row>
    <row r="28" spans="1:15" ht="31.5">
      <c r="A28" s="149" t="s">
        <v>14</v>
      </c>
      <c r="B28" s="320" t="s">
        <v>144</v>
      </c>
      <c r="C28" s="343">
        <f aca="true" t="shared" si="8" ref="C28:N28">+C29</f>
        <v>860</v>
      </c>
      <c r="D28" s="343">
        <f t="shared" si="8"/>
        <v>840</v>
      </c>
      <c r="E28" s="343">
        <f t="shared" si="8"/>
        <v>530</v>
      </c>
      <c r="F28" s="343">
        <f t="shared" si="8"/>
        <v>100</v>
      </c>
      <c r="G28" s="343">
        <f t="shared" si="8"/>
        <v>0</v>
      </c>
      <c r="H28" s="343">
        <f t="shared" si="8"/>
        <v>0</v>
      </c>
      <c r="I28" s="343">
        <f t="shared" si="8"/>
        <v>0</v>
      </c>
      <c r="J28" s="343">
        <f t="shared" si="8"/>
        <v>0</v>
      </c>
      <c r="K28" s="343">
        <f t="shared" si="8"/>
        <v>0</v>
      </c>
      <c r="L28" s="343">
        <f t="shared" si="8"/>
        <v>380</v>
      </c>
      <c r="M28" s="343">
        <f t="shared" si="8"/>
        <v>558</v>
      </c>
      <c r="N28" s="343">
        <f t="shared" si="8"/>
        <v>800</v>
      </c>
      <c r="O28" s="343">
        <f t="shared" si="2"/>
        <v>4068</v>
      </c>
    </row>
    <row r="29" spans="1:15" ht="15.75">
      <c r="A29" s="154"/>
      <c r="B29" s="319" t="s">
        <v>5</v>
      </c>
      <c r="C29" s="341">
        <v>860</v>
      </c>
      <c r="D29" s="341">
        <v>840</v>
      </c>
      <c r="E29" s="341">
        <v>530</v>
      </c>
      <c r="F29" s="341">
        <v>100</v>
      </c>
      <c r="G29" s="341"/>
      <c r="H29" s="341"/>
      <c r="I29" s="341"/>
      <c r="J29" s="341"/>
      <c r="K29" s="341"/>
      <c r="L29" s="341">
        <v>380</v>
      </c>
      <c r="M29" s="341">
        <v>558</v>
      </c>
      <c r="N29" s="341">
        <v>800</v>
      </c>
      <c r="O29" s="344">
        <f t="shared" si="2"/>
        <v>4068</v>
      </c>
    </row>
    <row r="30" spans="1:15" ht="31.5">
      <c r="A30" s="136" t="s">
        <v>6</v>
      </c>
      <c r="B30" s="323" t="s">
        <v>145</v>
      </c>
      <c r="C30" s="177">
        <f>C31+C32</f>
        <v>17767</v>
      </c>
      <c r="D30" s="177">
        <f aca="true" t="shared" si="9" ref="D30:N30">D31+D32</f>
        <v>4102</v>
      </c>
      <c r="E30" s="177">
        <f t="shared" si="9"/>
        <v>17231</v>
      </c>
      <c r="F30" s="177">
        <f t="shared" si="9"/>
        <v>16572</v>
      </c>
      <c r="G30" s="177">
        <f t="shared" si="9"/>
        <v>16055</v>
      </c>
      <c r="H30" s="177">
        <f t="shared" si="9"/>
        <v>15537</v>
      </c>
      <c r="I30" s="177">
        <f t="shared" si="9"/>
        <v>16055</v>
      </c>
      <c r="J30" s="177">
        <f t="shared" si="9"/>
        <v>16055</v>
      </c>
      <c r="K30" s="177">
        <f t="shared" si="9"/>
        <v>15537</v>
      </c>
      <c r="L30" s="177">
        <f t="shared" si="9"/>
        <v>17767</v>
      </c>
      <c r="M30" s="177">
        <f t="shared" si="9"/>
        <v>17534</v>
      </c>
      <c r="N30" s="177">
        <f t="shared" si="9"/>
        <v>17448</v>
      </c>
      <c r="O30" s="177">
        <f>SUM(C30:N30)</f>
        <v>187660</v>
      </c>
    </row>
    <row r="31" spans="1:15" ht="15.75">
      <c r="A31" s="159"/>
      <c r="B31" s="322" t="s">
        <v>124</v>
      </c>
      <c r="C31" s="347">
        <v>16055</v>
      </c>
      <c r="D31" s="347">
        <v>2180</v>
      </c>
      <c r="E31" s="347">
        <v>16055</v>
      </c>
      <c r="F31" s="347">
        <v>15537</v>
      </c>
      <c r="G31" s="347">
        <v>16055</v>
      </c>
      <c r="H31" s="347">
        <v>15537</v>
      </c>
      <c r="I31" s="347">
        <v>16055</v>
      </c>
      <c r="J31" s="347">
        <v>16055</v>
      </c>
      <c r="K31" s="347">
        <v>15537</v>
      </c>
      <c r="L31" s="347">
        <v>16055</v>
      </c>
      <c r="M31" s="347">
        <v>15537</v>
      </c>
      <c r="N31" s="347">
        <v>16055</v>
      </c>
      <c r="O31" s="340">
        <f t="shared" si="2"/>
        <v>176713</v>
      </c>
    </row>
    <row r="32" spans="1:15" ht="15.75">
      <c r="A32" s="348"/>
      <c r="B32" s="322" t="s">
        <v>47</v>
      </c>
      <c r="C32" s="346">
        <v>1712</v>
      </c>
      <c r="D32" s="346">
        <v>1922</v>
      </c>
      <c r="E32" s="346">
        <v>1176</v>
      </c>
      <c r="F32" s="346">
        <v>1035</v>
      </c>
      <c r="G32" s="346">
        <v>0</v>
      </c>
      <c r="H32" s="346">
        <v>0</v>
      </c>
      <c r="I32" s="346">
        <v>0</v>
      </c>
      <c r="J32" s="346">
        <v>0</v>
      </c>
      <c r="K32" s="346">
        <v>0</v>
      </c>
      <c r="L32" s="346">
        <v>1712</v>
      </c>
      <c r="M32" s="346">
        <v>1997</v>
      </c>
      <c r="N32" s="346">
        <v>1393</v>
      </c>
      <c r="O32" s="340">
        <f t="shared" si="2"/>
        <v>10947</v>
      </c>
    </row>
    <row r="33" spans="1:15" ht="15.75">
      <c r="A33" s="136" t="s">
        <v>7</v>
      </c>
      <c r="B33" s="323" t="s">
        <v>26</v>
      </c>
      <c r="C33" s="177">
        <f aca="true" t="shared" si="10" ref="C33:N33">SUM(C34:C52)</f>
        <v>45440</v>
      </c>
      <c r="D33" s="177">
        <f t="shared" si="10"/>
        <v>42992</v>
      </c>
      <c r="E33" s="177">
        <f t="shared" si="10"/>
        <v>35511</v>
      </c>
      <c r="F33" s="177">
        <f t="shared" si="10"/>
        <v>20866</v>
      </c>
      <c r="G33" s="177">
        <f t="shared" si="10"/>
        <v>0</v>
      </c>
      <c r="H33" s="177">
        <f t="shared" si="10"/>
        <v>0</v>
      </c>
      <c r="I33" s="177">
        <f t="shared" si="10"/>
        <v>0</v>
      </c>
      <c r="J33" s="177">
        <f t="shared" si="10"/>
        <v>0</v>
      </c>
      <c r="K33" s="177">
        <f t="shared" si="10"/>
        <v>0</v>
      </c>
      <c r="L33" s="177">
        <f t="shared" si="10"/>
        <v>25355</v>
      </c>
      <c r="M33" s="177">
        <f t="shared" si="10"/>
        <v>36673</v>
      </c>
      <c r="N33" s="177">
        <f t="shared" si="10"/>
        <v>42700</v>
      </c>
      <c r="O33" s="177">
        <f>SUM(C33:N33)</f>
        <v>249537</v>
      </c>
    </row>
    <row r="34" spans="1:15" ht="15.75">
      <c r="A34" s="160"/>
      <c r="B34" s="324" t="s">
        <v>27</v>
      </c>
      <c r="C34" s="341">
        <v>2860</v>
      </c>
      <c r="D34" s="341">
        <v>2452</v>
      </c>
      <c r="E34" s="341">
        <v>2146</v>
      </c>
      <c r="F34" s="341">
        <v>1226</v>
      </c>
      <c r="G34" s="341"/>
      <c r="H34" s="341"/>
      <c r="I34" s="341"/>
      <c r="J34" s="341"/>
      <c r="K34" s="341"/>
      <c r="L34" s="341">
        <v>1635</v>
      </c>
      <c r="M34" s="341">
        <v>1993</v>
      </c>
      <c r="N34" s="341">
        <v>2860</v>
      </c>
      <c r="O34" s="349">
        <f aca="true" t="shared" si="11" ref="O34:O50">SUM(C34:N34)</f>
        <v>15172</v>
      </c>
    </row>
    <row r="35" spans="1:15" ht="15.75">
      <c r="A35" s="154"/>
      <c r="B35" s="324" t="s">
        <v>56</v>
      </c>
      <c r="C35" s="341">
        <v>4200</v>
      </c>
      <c r="D35" s="341">
        <v>4200</v>
      </c>
      <c r="E35" s="341">
        <v>3655</v>
      </c>
      <c r="F35" s="341">
        <v>2560</v>
      </c>
      <c r="G35" s="341"/>
      <c r="H35" s="341"/>
      <c r="I35" s="341"/>
      <c r="J35" s="341"/>
      <c r="K35" s="341"/>
      <c r="L35" s="341">
        <v>2360</v>
      </c>
      <c r="M35" s="341">
        <v>3500</v>
      </c>
      <c r="N35" s="341">
        <v>4100</v>
      </c>
      <c r="O35" s="349">
        <f t="shared" si="11"/>
        <v>24575</v>
      </c>
    </row>
    <row r="36" spans="1:15" ht="15.75">
      <c r="A36" s="154"/>
      <c r="B36" s="324" t="s">
        <v>70</v>
      </c>
      <c r="C36" s="341">
        <v>1650</v>
      </c>
      <c r="D36" s="341">
        <v>1700</v>
      </c>
      <c r="E36" s="341">
        <v>1250</v>
      </c>
      <c r="F36" s="341">
        <v>820</v>
      </c>
      <c r="G36" s="341"/>
      <c r="H36" s="341"/>
      <c r="I36" s="341"/>
      <c r="J36" s="341"/>
      <c r="K36" s="341"/>
      <c r="L36" s="341">
        <v>820</v>
      </c>
      <c r="M36" s="341">
        <v>1650</v>
      </c>
      <c r="N36" s="341">
        <v>1650</v>
      </c>
      <c r="O36" s="349">
        <f t="shared" si="11"/>
        <v>9540</v>
      </c>
    </row>
    <row r="37" spans="1:15" ht="15.75">
      <c r="A37" s="154"/>
      <c r="B37" s="324" t="s">
        <v>10</v>
      </c>
      <c r="C37" s="341">
        <v>1330</v>
      </c>
      <c r="D37" s="341">
        <v>1540</v>
      </c>
      <c r="E37" s="341">
        <v>1030</v>
      </c>
      <c r="F37" s="341">
        <v>820</v>
      </c>
      <c r="G37" s="341"/>
      <c r="H37" s="341"/>
      <c r="I37" s="341"/>
      <c r="J37" s="341"/>
      <c r="K37" s="341"/>
      <c r="L37" s="341">
        <v>1030</v>
      </c>
      <c r="M37" s="341">
        <v>1540</v>
      </c>
      <c r="N37" s="341">
        <v>1540</v>
      </c>
      <c r="O37" s="349">
        <f t="shared" si="11"/>
        <v>8830</v>
      </c>
    </row>
    <row r="38" spans="1:15" ht="15.75">
      <c r="A38" s="154"/>
      <c r="B38" s="324" t="s">
        <v>66</v>
      </c>
      <c r="C38" s="341">
        <v>1840</v>
      </c>
      <c r="D38" s="341">
        <v>1840</v>
      </c>
      <c r="E38" s="341">
        <v>1230</v>
      </c>
      <c r="F38" s="341">
        <v>820</v>
      </c>
      <c r="G38" s="341"/>
      <c r="H38" s="341"/>
      <c r="I38" s="341"/>
      <c r="J38" s="341"/>
      <c r="K38" s="341"/>
      <c r="L38" s="341">
        <v>1000</v>
      </c>
      <c r="M38" s="341">
        <v>1850</v>
      </c>
      <c r="N38" s="341">
        <v>1840</v>
      </c>
      <c r="O38" s="349">
        <f t="shared" si="11"/>
        <v>10420</v>
      </c>
    </row>
    <row r="39" spans="1:15" ht="15.75">
      <c r="A39" s="154"/>
      <c r="B39" s="325" t="s">
        <v>12</v>
      </c>
      <c r="C39" s="342">
        <v>1230</v>
      </c>
      <c r="D39" s="342">
        <v>1400</v>
      </c>
      <c r="E39" s="342">
        <v>1230</v>
      </c>
      <c r="F39" s="342">
        <v>920</v>
      </c>
      <c r="G39" s="342"/>
      <c r="H39" s="342"/>
      <c r="I39" s="342"/>
      <c r="J39" s="342"/>
      <c r="K39" s="342"/>
      <c r="L39" s="342">
        <v>820</v>
      </c>
      <c r="M39" s="342">
        <v>1130</v>
      </c>
      <c r="N39" s="342">
        <v>1330</v>
      </c>
      <c r="O39" s="344">
        <f t="shared" si="11"/>
        <v>8060</v>
      </c>
    </row>
    <row r="40" spans="1:15" ht="15.75">
      <c r="A40" s="154"/>
      <c r="B40" s="325" t="s">
        <v>62</v>
      </c>
      <c r="C40" s="341">
        <v>2860</v>
      </c>
      <c r="D40" s="341">
        <v>2700</v>
      </c>
      <c r="E40" s="341">
        <v>2300</v>
      </c>
      <c r="F40" s="341">
        <v>1120</v>
      </c>
      <c r="G40" s="341"/>
      <c r="H40" s="341"/>
      <c r="I40" s="341"/>
      <c r="J40" s="341"/>
      <c r="K40" s="341"/>
      <c r="L40" s="341">
        <v>1900</v>
      </c>
      <c r="M40" s="341">
        <v>2400</v>
      </c>
      <c r="N40" s="341">
        <v>2900</v>
      </c>
      <c r="O40" s="349">
        <f t="shared" si="11"/>
        <v>16180</v>
      </c>
    </row>
    <row r="41" spans="1:15" ht="15.75">
      <c r="A41" s="154"/>
      <c r="B41" s="325" t="s">
        <v>65</v>
      </c>
      <c r="C41" s="341">
        <v>1430</v>
      </c>
      <c r="D41" s="341">
        <v>1280</v>
      </c>
      <c r="E41" s="341">
        <v>1080</v>
      </c>
      <c r="F41" s="341">
        <v>970</v>
      </c>
      <c r="G41" s="341"/>
      <c r="H41" s="341"/>
      <c r="I41" s="341"/>
      <c r="J41" s="341"/>
      <c r="K41" s="341"/>
      <c r="L41" s="341">
        <v>970</v>
      </c>
      <c r="M41" s="341">
        <v>1120</v>
      </c>
      <c r="N41" s="341">
        <v>1330</v>
      </c>
      <c r="O41" s="349">
        <f>SUM(C41:N41)</f>
        <v>8180</v>
      </c>
    </row>
    <row r="42" spans="1:15" ht="15.75">
      <c r="A42" s="154"/>
      <c r="B42" s="325" t="s">
        <v>71</v>
      </c>
      <c r="C42" s="341">
        <v>3950</v>
      </c>
      <c r="D42" s="341">
        <v>3890</v>
      </c>
      <c r="E42" s="341">
        <v>3070</v>
      </c>
      <c r="F42" s="341">
        <v>1740</v>
      </c>
      <c r="G42" s="341"/>
      <c r="H42" s="341"/>
      <c r="I42" s="341"/>
      <c r="J42" s="341"/>
      <c r="K42" s="341"/>
      <c r="L42" s="341">
        <v>1170</v>
      </c>
      <c r="M42" s="341">
        <v>1650</v>
      </c>
      <c r="N42" s="341">
        <v>2050</v>
      </c>
      <c r="O42" s="349">
        <f t="shared" si="11"/>
        <v>17520</v>
      </c>
    </row>
    <row r="43" spans="1:15" ht="15.75">
      <c r="A43" s="156"/>
      <c r="B43" s="326" t="s">
        <v>15</v>
      </c>
      <c r="C43" s="346">
        <v>1840</v>
      </c>
      <c r="D43" s="346">
        <v>1740</v>
      </c>
      <c r="E43" s="346">
        <v>1330</v>
      </c>
      <c r="F43" s="346">
        <v>1130</v>
      </c>
      <c r="G43" s="346"/>
      <c r="H43" s="346"/>
      <c r="I43" s="346"/>
      <c r="J43" s="346"/>
      <c r="K43" s="346"/>
      <c r="L43" s="346">
        <v>1230</v>
      </c>
      <c r="M43" s="346">
        <v>1740</v>
      </c>
      <c r="N43" s="346">
        <v>1920</v>
      </c>
      <c r="O43" s="340">
        <f t="shared" si="11"/>
        <v>10930</v>
      </c>
    </row>
    <row r="44" spans="1:15" ht="15.75">
      <c r="A44" s="156"/>
      <c r="B44" s="326" t="s">
        <v>61</v>
      </c>
      <c r="C44" s="346">
        <v>4080</v>
      </c>
      <c r="D44" s="346">
        <v>4080</v>
      </c>
      <c r="E44" s="346">
        <v>3270</v>
      </c>
      <c r="F44" s="346">
        <v>1530</v>
      </c>
      <c r="G44" s="346"/>
      <c r="H44" s="346"/>
      <c r="I44" s="346"/>
      <c r="J44" s="346"/>
      <c r="K44" s="346"/>
      <c r="L44" s="346">
        <v>2900</v>
      </c>
      <c r="M44" s="346">
        <v>3060</v>
      </c>
      <c r="N44" s="346">
        <v>3060</v>
      </c>
      <c r="O44" s="340">
        <f t="shared" si="11"/>
        <v>21980</v>
      </c>
    </row>
    <row r="45" spans="1:15" ht="15.75">
      <c r="A45" s="164"/>
      <c r="B45" s="327" t="s">
        <v>17</v>
      </c>
      <c r="C45" s="350">
        <v>2460</v>
      </c>
      <c r="D45" s="350">
        <v>2150</v>
      </c>
      <c r="E45" s="350">
        <v>1740</v>
      </c>
      <c r="F45" s="350">
        <v>620</v>
      </c>
      <c r="G45" s="350"/>
      <c r="H45" s="350"/>
      <c r="I45" s="350"/>
      <c r="J45" s="350"/>
      <c r="K45" s="350"/>
      <c r="L45" s="350">
        <v>1120</v>
      </c>
      <c r="M45" s="350">
        <v>2050</v>
      </c>
      <c r="N45" s="350">
        <v>2450</v>
      </c>
      <c r="O45" s="351">
        <f t="shared" si="11"/>
        <v>12590</v>
      </c>
    </row>
    <row r="46" spans="1:15" ht="15.75">
      <c r="A46" s="164"/>
      <c r="B46" s="327" t="s">
        <v>59</v>
      </c>
      <c r="C46" s="350">
        <v>1540</v>
      </c>
      <c r="D46" s="350">
        <v>1330</v>
      </c>
      <c r="E46" s="350">
        <v>1020</v>
      </c>
      <c r="F46" s="350">
        <v>620</v>
      </c>
      <c r="G46" s="350"/>
      <c r="H46" s="350"/>
      <c r="I46" s="350"/>
      <c r="J46" s="350"/>
      <c r="K46" s="350"/>
      <c r="L46" s="350">
        <v>820</v>
      </c>
      <c r="M46" s="350">
        <v>1430</v>
      </c>
      <c r="N46" s="350">
        <v>1530</v>
      </c>
      <c r="O46" s="351">
        <f t="shared" si="11"/>
        <v>8290</v>
      </c>
    </row>
    <row r="47" spans="1:15" s="418" customFormat="1" ht="15.75">
      <c r="A47" s="156"/>
      <c r="B47" s="326" t="s">
        <v>57</v>
      </c>
      <c r="C47" s="346">
        <v>3580</v>
      </c>
      <c r="D47" s="346">
        <v>3070</v>
      </c>
      <c r="E47" s="346">
        <v>2550</v>
      </c>
      <c r="F47" s="346">
        <v>1030</v>
      </c>
      <c r="G47" s="346"/>
      <c r="H47" s="346"/>
      <c r="I47" s="346"/>
      <c r="J47" s="346"/>
      <c r="K47" s="346"/>
      <c r="L47" s="346">
        <v>1680</v>
      </c>
      <c r="M47" s="346">
        <v>2750</v>
      </c>
      <c r="N47" s="346">
        <v>2840</v>
      </c>
      <c r="O47" s="340">
        <f t="shared" si="11"/>
        <v>17500</v>
      </c>
    </row>
    <row r="48" spans="1:15" ht="15.75">
      <c r="A48" s="164"/>
      <c r="B48" s="327" t="s">
        <v>60</v>
      </c>
      <c r="C48" s="350">
        <v>2300</v>
      </c>
      <c r="D48" s="350">
        <v>2250</v>
      </c>
      <c r="E48" s="350">
        <v>2150</v>
      </c>
      <c r="F48" s="350">
        <v>1130</v>
      </c>
      <c r="G48" s="350"/>
      <c r="H48" s="350"/>
      <c r="I48" s="350"/>
      <c r="J48" s="350"/>
      <c r="K48" s="350"/>
      <c r="L48" s="350">
        <v>1540</v>
      </c>
      <c r="M48" s="350">
        <v>2150</v>
      </c>
      <c r="N48" s="350">
        <v>2150</v>
      </c>
      <c r="O48" s="351">
        <f t="shared" si="11"/>
        <v>13670</v>
      </c>
    </row>
    <row r="49" spans="1:15" ht="15.75">
      <c r="A49" s="164"/>
      <c r="B49" s="327" t="s">
        <v>63</v>
      </c>
      <c r="C49" s="350">
        <v>920</v>
      </c>
      <c r="D49" s="350">
        <v>920</v>
      </c>
      <c r="E49" s="350">
        <v>620</v>
      </c>
      <c r="F49" s="350">
        <v>520</v>
      </c>
      <c r="G49" s="350"/>
      <c r="H49" s="350"/>
      <c r="I49" s="350"/>
      <c r="J49" s="350"/>
      <c r="K49" s="350"/>
      <c r="L49" s="350">
        <v>570</v>
      </c>
      <c r="M49" s="350">
        <v>820</v>
      </c>
      <c r="N49" s="350">
        <v>920</v>
      </c>
      <c r="O49" s="351">
        <f t="shared" si="11"/>
        <v>5290</v>
      </c>
    </row>
    <row r="50" spans="1:15" ht="15.75">
      <c r="A50" s="156"/>
      <c r="B50" s="326" t="s">
        <v>58</v>
      </c>
      <c r="C50" s="346">
        <v>4600</v>
      </c>
      <c r="D50" s="346">
        <v>3990</v>
      </c>
      <c r="E50" s="346">
        <v>3480</v>
      </c>
      <c r="F50" s="346">
        <v>1740</v>
      </c>
      <c r="G50" s="346"/>
      <c r="H50" s="346"/>
      <c r="I50" s="346"/>
      <c r="J50" s="346"/>
      <c r="K50" s="346"/>
      <c r="L50" s="346">
        <v>2150</v>
      </c>
      <c r="M50" s="346">
        <v>3480</v>
      </c>
      <c r="N50" s="346">
        <v>4600</v>
      </c>
      <c r="O50" s="340">
        <f t="shared" si="11"/>
        <v>24040</v>
      </c>
    </row>
    <row r="51" spans="1:15" ht="15.75">
      <c r="A51" s="164"/>
      <c r="B51" s="326" t="s">
        <v>24</v>
      </c>
      <c r="C51" s="350">
        <v>1540</v>
      </c>
      <c r="D51" s="350">
        <v>1330</v>
      </c>
      <c r="E51" s="350">
        <v>1330</v>
      </c>
      <c r="F51" s="350">
        <v>770</v>
      </c>
      <c r="G51" s="350"/>
      <c r="H51" s="350"/>
      <c r="I51" s="350"/>
      <c r="J51" s="350"/>
      <c r="K51" s="350"/>
      <c r="L51" s="350">
        <v>720</v>
      </c>
      <c r="M51" s="350">
        <v>1130</v>
      </c>
      <c r="N51" s="350">
        <v>1650</v>
      </c>
      <c r="O51" s="351">
        <f>SUM(C51:N51)</f>
        <v>8470</v>
      </c>
    </row>
    <row r="52" spans="1:15" ht="15.75">
      <c r="A52" s="474"/>
      <c r="B52" s="325" t="s">
        <v>134</v>
      </c>
      <c r="C52" s="352">
        <v>1230</v>
      </c>
      <c r="D52" s="352">
        <v>1130</v>
      </c>
      <c r="E52" s="352">
        <v>1030</v>
      </c>
      <c r="F52" s="352">
        <v>780</v>
      </c>
      <c r="G52" s="352"/>
      <c r="H52" s="352"/>
      <c r="I52" s="352"/>
      <c r="J52" s="352"/>
      <c r="K52" s="352"/>
      <c r="L52" s="352">
        <v>920</v>
      </c>
      <c r="M52" s="352">
        <v>1230</v>
      </c>
      <c r="N52" s="352">
        <v>1980</v>
      </c>
      <c r="O52" s="352">
        <f>SUM(C52:N52)</f>
        <v>8300</v>
      </c>
    </row>
    <row r="53" spans="1:15" ht="15.75">
      <c r="A53" s="136" t="s">
        <v>8</v>
      </c>
      <c r="B53" s="323" t="s">
        <v>30</v>
      </c>
      <c r="C53" s="177">
        <f>SUM(C54:C67)</f>
        <v>65128</v>
      </c>
      <c r="D53" s="177">
        <f aca="true" t="shared" si="12" ref="D53:N53">SUM(D54:D67)</f>
        <v>62194</v>
      </c>
      <c r="E53" s="177">
        <f t="shared" si="12"/>
        <v>47895</v>
      </c>
      <c r="F53" s="177">
        <f t="shared" si="12"/>
        <v>28914</v>
      </c>
      <c r="G53" s="177">
        <f t="shared" si="12"/>
        <v>0</v>
      </c>
      <c r="H53" s="177">
        <f t="shared" si="12"/>
        <v>0</v>
      </c>
      <c r="I53" s="177">
        <f t="shared" si="12"/>
        <v>0</v>
      </c>
      <c r="J53" s="177">
        <f t="shared" si="12"/>
        <v>0</v>
      </c>
      <c r="K53" s="177">
        <f t="shared" si="12"/>
        <v>0</v>
      </c>
      <c r="L53" s="177">
        <f t="shared" si="12"/>
        <v>31090</v>
      </c>
      <c r="M53" s="177">
        <f t="shared" si="12"/>
        <v>56128</v>
      </c>
      <c r="N53" s="177">
        <f t="shared" si="12"/>
        <v>65026</v>
      </c>
      <c r="O53" s="177">
        <f>SUM(C53:N53)</f>
        <v>356375</v>
      </c>
    </row>
    <row r="54" spans="1:15" ht="15.75">
      <c r="A54" s="154"/>
      <c r="B54" s="325" t="s">
        <v>78</v>
      </c>
      <c r="C54" s="341">
        <v>1450</v>
      </c>
      <c r="D54" s="341">
        <v>1400</v>
      </c>
      <c r="E54" s="341">
        <v>1340</v>
      </c>
      <c r="F54" s="341">
        <v>650</v>
      </c>
      <c r="G54" s="341"/>
      <c r="H54" s="341"/>
      <c r="I54" s="341"/>
      <c r="J54" s="341"/>
      <c r="K54" s="341"/>
      <c r="L54" s="341">
        <v>750</v>
      </c>
      <c r="M54" s="341">
        <v>1400</v>
      </c>
      <c r="N54" s="341">
        <v>1450</v>
      </c>
      <c r="O54" s="353">
        <f>SUM(C54:N54)</f>
        <v>8440</v>
      </c>
    </row>
    <row r="55" spans="1:15" ht="15.75">
      <c r="A55" s="154"/>
      <c r="B55" s="325" t="s">
        <v>79</v>
      </c>
      <c r="C55" s="341">
        <v>4100</v>
      </c>
      <c r="D55" s="341">
        <v>4500</v>
      </c>
      <c r="E55" s="341">
        <v>4100</v>
      </c>
      <c r="F55" s="341">
        <v>2900</v>
      </c>
      <c r="G55" s="341"/>
      <c r="H55" s="341"/>
      <c r="I55" s="341"/>
      <c r="J55" s="341"/>
      <c r="K55" s="341"/>
      <c r="L55" s="341">
        <v>2000</v>
      </c>
      <c r="M55" s="341">
        <v>5100</v>
      </c>
      <c r="N55" s="341">
        <v>5200</v>
      </c>
      <c r="O55" s="353">
        <f aca="true" t="shared" si="13" ref="O55:O67">SUM(C55:N55)</f>
        <v>27900</v>
      </c>
    </row>
    <row r="56" spans="1:15" ht="15.75">
      <c r="A56" s="154"/>
      <c r="B56" s="325" t="s">
        <v>108</v>
      </c>
      <c r="C56" s="341">
        <v>6500</v>
      </c>
      <c r="D56" s="341">
        <v>6500</v>
      </c>
      <c r="E56" s="341">
        <v>4500</v>
      </c>
      <c r="F56" s="341">
        <v>3000</v>
      </c>
      <c r="G56" s="341"/>
      <c r="H56" s="341"/>
      <c r="I56" s="341"/>
      <c r="J56" s="341"/>
      <c r="K56" s="341"/>
      <c r="L56" s="341">
        <v>3500</v>
      </c>
      <c r="M56" s="341">
        <v>6000</v>
      </c>
      <c r="N56" s="341">
        <v>6000</v>
      </c>
      <c r="O56" s="353">
        <f t="shared" si="13"/>
        <v>36000</v>
      </c>
    </row>
    <row r="57" spans="1:15" ht="15.75">
      <c r="A57" s="154"/>
      <c r="B57" s="325" t="s">
        <v>109</v>
      </c>
      <c r="C57" s="341">
        <v>2500</v>
      </c>
      <c r="D57" s="341">
        <v>2700</v>
      </c>
      <c r="E57" s="341">
        <v>2200</v>
      </c>
      <c r="F57" s="341">
        <v>1200</v>
      </c>
      <c r="G57" s="341"/>
      <c r="H57" s="341"/>
      <c r="I57" s="341"/>
      <c r="J57" s="341"/>
      <c r="K57" s="341"/>
      <c r="L57" s="341">
        <v>1900</v>
      </c>
      <c r="M57" s="341">
        <v>2328</v>
      </c>
      <c r="N57" s="341">
        <v>2826</v>
      </c>
      <c r="O57" s="353">
        <f t="shared" si="13"/>
        <v>15654</v>
      </c>
    </row>
    <row r="58" spans="1:15" ht="15.75">
      <c r="A58" s="154"/>
      <c r="B58" s="325" t="s">
        <v>80</v>
      </c>
      <c r="C58" s="341"/>
      <c r="D58" s="341"/>
      <c r="E58" s="341"/>
      <c r="F58" s="341"/>
      <c r="G58" s="341"/>
      <c r="H58" s="341"/>
      <c r="I58" s="341"/>
      <c r="J58" s="341"/>
      <c r="K58" s="341"/>
      <c r="L58" s="341"/>
      <c r="M58" s="341"/>
      <c r="N58" s="341"/>
      <c r="O58" s="353">
        <f t="shared" si="13"/>
        <v>0</v>
      </c>
    </row>
    <row r="59" spans="1:15" ht="15.75">
      <c r="A59" s="156"/>
      <c r="B59" s="326" t="s">
        <v>123</v>
      </c>
      <c r="C59" s="346">
        <v>1100</v>
      </c>
      <c r="D59" s="346">
        <v>1300</v>
      </c>
      <c r="E59" s="346">
        <v>1000</v>
      </c>
      <c r="F59" s="346">
        <v>500</v>
      </c>
      <c r="G59" s="346"/>
      <c r="H59" s="346"/>
      <c r="I59" s="346"/>
      <c r="J59" s="346"/>
      <c r="K59" s="346"/>
      <c r="L59" s="354">
        <v>800</v>
      </c>
      <c r="M59" s="354">
        <v>1200</v>
      </c>
      <c r="N59" s="354">
        <v>1600</v>
      </c>
      <c r="O59" s="340">
        <f t="shared" si="13"/>
        <v>7500</v>
      </c>
    </row>
    <row r="60" spans="1:15" ht="15.75">
      <c r="A60" s="169"/>
      <c r="B60" s="325" t="s">
        <v>110</v>
      </c>
      <c r="C60" s="342">
        <v>1500</v>
      </c>
      <c r="D60" s="342">
        <v>1700</v>
      </c>
      <c r="E60" s="342">
        <v>800</v>
      </c>
      <c r="F60" s="342">
        <v>500</v>
      </c>
      <c r="G60" s="342"/>
      <c r="H60" s="342"/>
      <c r="I60" s="342"/>
      <c r="J60" s="342"/>
      <c r="K60" s="342"/>
      <c r="L60" s="342">
        <v>800</v>
      </c>
      <c r="M60" s="342">
        <v>1000</v>
      </c>
      <c r="N60" s="342">
        <v>1500</v>
      </c>
      <c r="O60" s="344">
        <f t="shared" si="13"/>
        <v>7800</v>
      </c>
    </row>
    <row r="61" spans="1:15" ht="15.75">
      <c r="A61" s="169"/>
      <c r="B61" s="325" t="s">
        <v>81</v>
      </c>
      <c r="C61" s="342">
        <v>6406</v>
      </c>
      <c r="D61" s="342">
        <v>6440</v>
      </c>
      <c r="E61" s="342">
        <v>5400</v>
      </c>
      <c r="F61" s="342">
        <v>2900</v>
      </c>
      <c r="G61" s="342"/>
      <c r="H61" s="342"/>
      <c r="I61" s="342"/>
      <c r="J61" s="342"/>
      <c r="K61" s="342"/>
      <c r="L61" s="342">
        <v>3000</v>
      </c>
      <c r="M61" s="342">
        <v>5500</v>
      </c>
      <c r="N61" s="342">
        <v>5500</v>
      </c>
      <c r="O61" s="344">
        <f t="shared" si="13"/>
        <v>35146</v>
      </c>
    </row>
    <row r="62" spans="1:15" ht="15.75">
      <c r="A62" s="154"/>
      <c r="B62" s="325" t="s">
        <v>179</v>
      </c>
      <c r="C62" s="341">
        <v>2572</v>
      </c>
      <c r="D62" s="341">
        <v>2854</v>
      </c>
      <c r="E62" s="341">
        <v>1855</v>
      </c>
      <c r="F62" s="341">
        <v>1500</v>
      </c>
      <c r="G62" s="341"/>
      <c r="H62" s="341"/>
      <c r="I62" s="341"/>
      <c r="J62" s="341"/>
      <c r="K62" s="341"/>
      <c r="L62" s="341">
        <v>1200</v>
      </c>
      <c r="M62" s="341">
        <v>1600</v>
      </c>
      <c r="N62" s="341">
        <v>2150</v>
      </c>
      <c r="O62" s="353">
        <f t="shared" si="13"/>
        <v>13731</v>
      </c>
    </row>
    <row r="63" spans="1:15" ht="15.75">
      <c r="A63" s="154"/>
      <c r="B63" s="325" t="s">
        <v>111</v>
      </c>
      <c r="C63" s="341">
        <v>12700</v>
      </c>
      <c r="D63" s="341">
        <v>11000</v>
      </c>
      <c r="E63" s="341">
        <v>7500</v>
      </c>
      <c r="F63" s="341">
        <v>3800</v>
      </c>
      <c r="G63" s="341"/>
      <c r="H63" s="341"/>
      <c r="I63" s="341"/>
      <c r="J63" s="341"/>
      <c r="K63" s="341"/>
      <c r="L63" s="341">
        <v>5000</v>
      </c>
      <c r="M63" s="341">
        <v>7500</v>
      </c>
      <c r="N63" s="341">
        <v>10500</v>
      </c>
      <c r="O63" s="353">
        <f t="shared" si="13"/>
        <v>58000</v>
      </c>
    </row>
    <row r="64" spans="1:15" ht="15.75">
      <c r="A64" s="154"/>
      <c r="B64" s="325" t="s">
        <v>82</v>
      </c>
      <c r="C64" s="341">
        <v>3800</v>
      </c>
      <c r="D64" s="341">
        <v>3200</v>
      </c>
      <c r="E64" s="341">
        <v>2400</v>
      </c>
      <c r="F64" s="341">
        <v>1500</v>
      </c>
      <c r="G64" s="341"/>
      <c r="H64" s="341"/>
      <c r="I64" s="341"/>
      <c r="J64" s="341"/>
      <c r="K64" s="341"/>
      <c r="L64" s="341">
        <v>1900</v>
      </c>
      <c r="M64" s="341">
        <v>2800</v>
      </c>
      <c r="N64" s="341">
        <v>3500</v>
      </c>
      <c r="O64" s="353">
        <f t="shared" si="13"/>
        <v>19100</v>
      </c>
    </row>
    <row r="65" spans="1:15" ht="15.75">
      <c r="A65" s="154"/>
      <c r="B65" s="325" t="s">
        <v>83</v>
      </c>
      <c r="C65" s="341">
        <v>5200</v>
      </c>
      <c r="D65" s="341">
        <v>4700</v>
      </c>
      <c r="E65" s="341">
        <v>3500</v>
      </c>
      <c r="F65" s="341">
        <v>2200</v>
      </c>
      <c r="G65" s="341"/>
      <c r="H65" s="341"/>
      <c r="I65" s="341"/>
      <c r="J65" s="341"/>
      <c r="K65" s="341"/>
      <c r="L65" s="341">
        <v>2000</v>
      </c>
      <c r="M65" s="341">
        <v>4700</v>
      </c>
      <c r="N65" s="341">
        <v>5800</v>
      </c>
      <c r="O65" s="353">
        <f t="shared" si="13"/>
        <v>28100</v>
      </c>
    </row>
    <row r="66" spans="1:15" ht="15.75">
      <c r="A66" s="154"/>
      <c r="B66" s="325" t="s">
        <v>89</v>
      </c>
      <c r="C66" s="341">
        <v>6500</v>
      </c>
      <c r="D66" s="341">
        <v>6700</v>
      </c>
      <c r="E66" s="341">
        <v>5000</v>
      </c>
      <c r="F66" s="341">
        <v>5000</v>
      </c>
      <c r="G66" s="341"/>
      <c r="H66" s="341"/>
      <c r="I66" s="341"/>
      <c r="J66" s="341"/>
      <c r="K66" s="341"/>
      <c r="L66" s="341">
        <v>5000</v>
      </c>
      <c r="M66" s="341">
        <v>7000</v>
      </c>
      <c r="N66" s="341">
        <v>7500</v>
      </c>
      <c r="O66" s="353">
        <f t="shared" si="13"/>
        <v>42700</v>
      </c>
    </row>
    <row r="67" spans="1:15" ht="15.75">
      <c r="A67" s="154"/>
      <c r="B67" s="325" t="s">
        <v>119</v>
      </c>
      <c r="C67" s="341">
        <v>10800</v>
      </c>
      <c r="D67" s="341">
        <v>9200</v>
      </c>
      <c r="E67" s="341">
        <v>8300</v>
      </c>
      <c r="F67" s="341">
        <v>3264</v>
      </c>
      <c r="G67" s="341"/>
      <c r="H67" s="341"/>
      <c r="I67" s="341"/>
      <c r="J67" s="341"/>
      <c r="K67" s="341"/>
      <c r="L67" s="341">
        <v>3240</v>
      </c>
      <c r="M67" s="341">
        <v>10000</v>
      </c>
      <c r="N67" s="341">
        <v>11500</v>
      </c>
      <c r="O67" s="353">
        <f t="shared" si="13"/>
        <v>56304</v>
      </c>
    </row>
    <row r="68" spans="1:15" ht="15.75">
      <c r="A68" s="136" t="s">
        <v>9</v>
      </c>
      <c r="B68" s="323" t="s">
        <v>31</v>
      </c>
      <c r="C68" s="177">
        <f>SUM(C69:C69)</f>
        <v>2700</v>
      </c>
      <c r="D68" s="177">
        <v>1900</v>
      </c>
      <c r="E68" s="177">
        <v>1200</v>
      </c>
      <c r="F68" s="177">
        <f aca="true" t="shared" si="14" ref="F68:O68">SUM(F69:F69)</f>
        <v>600</v>
      </c>
      <c r="G68" s="177">
        <f t="shared" si="14"/>
        <v>500</v>
      </c>
      <c r="H68" s="177">
        <f t="shared" si="14"/>
        <v>0</v>
      </c>
      <c r="I68" s="177">
        <f t="shared" si="14"/>
        <v>0</v>
      </c>
      <c r="J68" s="177">
        <f t="shared" si="14"/>
        <v>0</v>
      </c>
      <c r="K68" s="177">
        <f t="shared" si="14"/>
        <v>0</v>
      </c>
      <c r="L68" s="177">
        <f t="shared" si="14"/>
        <v>800</v>
      </c>
      <c r="M68" s="177">
        <f t="shared" si="14"/>
        <v>1300</v>
      </c>
      <c r="N68" s="177">
        <f t="shared" si="14"/>
        <v>2000</v>
      </c>
      <c r="O68" s="177">
        <f t="shared" si="14"/>
        <v>11000</v>
      </c>
    </row>
    <row r="69" spans="1:15" ht="31.5">
      <c r="A69" s="169"/>
      <c r="B69" s="328" t="s">
        <v>153</v>
      </c>
      <c r="C69" s="355">
        <v>2700</v>
      </c>
      <c r="D69" s="355">
        <v>1900</v>
      </c>
      <c r="E69" s="355">
        <v>1200</v>
      </c>
      <c r="F69" s="355">
        <v>600</v>
      </c>
      <c r="G69" s="355">
        <v>500</v>
      </c>
      <c r="H69" s="355">
        <v>0</v>
      </c>
      <c r="I69" s="355">
        <v>0</v>
      </c>
      <c r="J69" s="355">
        <v>0</v>
      </c>
      <c r="K69" s="355">
        <v>0</v>
      </c>
      <c r="L69" s="355">
        <v>800</v>
      </c>
      <c r="M69" s="355">
        <v>1300</v>
      </c>
      <c r="N69" s="355">
        <v>2000</v>
      </c>
      <c r="O69" s="355">
        <f>SUM(C69:N69)</f>
        <v>11000</v>
      </c>
    </row>
    <row r="70" spans="1:15" ht="15.75">
      <c r="A70" s="212"/>
      <c r="B70" s="323" t="s">
        <v>32</v>
      </c>
      <c r="C70" s="177">
        <f>C9+C30+C33+C53+C68</f>
        <v>145095</v>
      </c>
      <c r="D70" s="177">
        <f>D9+D30+D33+D53+D68</f>
        <v>126053</v>
      </c>
      <c r="E70" s="177">
        <f aca="true" t="shared" si="15" ref="E70:O70">E9+E30+E33+E53+E68</f>
        <v>112337</v>
      </c>
      <c r="F70" s="177">
        <f t="shared" si="15"/>
        <v>73527</v>
      </c>
      <c r="G70" s="177">
        <f t="shared" si="15"/>
        <v>19505</v>
      </c>
      <c r="H70" s="177">
        <f t="shared" si="15"/>
        <v>18487</v>
      </c>
      <c r="I70" s="177">
        <f t="shared" si="15"/>
        <v>19005</v>
      </c>
      <c r="J70" s="177">
        <f t="shared" si="15"/>
        <v>19005</v>
      </c>
      <c r="K70" s="177">
        <f t="shared" si="15"/>
        <v>18487</v>
      </c>
      <c r="L70" s="177">
        <f>L9+L30+L33+L53+L68</f>
        <v>82622</v>
      </c>
      <c r="M70" s="177">
        <f>M9+M30+M33+M53+M68</f>
        <v>122273</v>
      </c>
      <c r="N70" s="177">
        <f t="shared" si="15"/>
        <v>141274</v>
      </c>
      <c r="O70" s="177">
        <f t="shared" si="15"/>
        <v>897670</v>
      </c>
    </row>
    <row r="71" ht="15.75">
      <c r="B71" s="356"/>
    </row>
    <row r="81" ht="12.75">
      <c r="P81" s="330"/>
    </row>
  </sheetData>
  <sheetProtection/>
  <mergeCells count="6">
    <mergeCell ref="S3:W6"/>
    <mergeCell ref="B5:N5"/>
    <mergeCell ref="G1:O4"/>
    <mergeCell ref="A7:A8"/>
    <mergeCell ref="B7:B8"/>
    <mergeCell ref="C7:O7"/>
  </mergeCells>
  <printOptions/>
  <pageMargins left="0.5511811023622047" right="0.5511811023622047" top="0.7086614173228347" bottom="0.5118110236220472" header="0.4330708661417323" footer="0.5118110236220472"/>
  <pageSetup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37"/>
  <sheetViews>
    <sheetView view="pageBreakPreview" zoomScale="78" zoomScaleSheetLayoutView="78" zoomScalePageLayoutView="0" workbookViewId="0" topLeftCell="A1">
      <selection activeCell="C7" sqref="C7:O7"/>
    </sheetView>
  </sheetViews>
  <sheetFormatPr defaultColWidth="9.140625" defaultRowHeight="12.75"/>
  <cols>
    <col min="1" max="1" width="4.140625" style="18" customWidth="1"/>
    <col min="2" max="2" width="48.00390625" style="18" customWidth="1"/>
    <col min="3" max="3" width="11.00390625" style="18" customWidth="1"/>
    <col min="4" max="9" width="9.28125" style="18" bestFit="1" customWidth="1"/>
    <col min="10" max="10" width="9.28125" style="35" bestFit="1" customWidth="1"/>
    <col min="11" max="13" width="9.28125" style="18" bestFit="1" customWidth="1"/>
    <col min="14" max="14" width="9.421875" style="18" customWidth="1"/>
    <col min="15" max="15" width="10.421875" style="29" customWidth="1"/>
    <col min="16" max="16" width="11.421875" style="7" customWidth="1"/>
    <col min="19" max="19" width="20.57421875" style="0" customWidth="1"/>
  </cols>
  <sheetData>
    <row r="1" spans="8:15" ht="20.25" customHeight="1">
      <c r="H1" s="489" t="s">
        <v>188</v>
      </c>
      <c r="I1" s="490"/>
      <c r="J1" s="490"/>
      <c r="K1" s="490"/>
      <c r="L1" s="490"/>
      <c r="M1" s="490"/>
      <c r="N1" s="490"/>
      <c r="O1" s="490"/>
    </row>
    <row r="2" spans="8:15" ht="12.75">
      <c r="H2" s="490"/>
      <c r="I2" s="490"/>
      <c r="J2" s="490"/>
      <c r="K2" s="490"/>
      <c r="L2" s="490"/>
      <c r="M2" s="490"/>
      <c r="N2" s="490"/>
      <c r="O2" s="490"/>
    </row>
    <row r="3" spans="1:15" ht="58.5" customHeight="1">
      <c r="A3" s="3"/>
      <c r="B3" s="2"/>
      <c r="C3" s="2"/>
      <c r="D3" s="2"/>
      <c r="E3" s="2"/>
      <c r="F3" s="2"/>
      <c r="G3" s="2"/>
      <c r="H3" s="490"/>
      <c r="I3" s="490"/>
      <c r="J3" s="490"/>
      <c r="K3" s="490"/>
      <c r="L3" s="490"/>
      <c r="M3" s="490"/>
      <c r="N3" s="490"/>
      <c r="O3" s="490"/>
    </row>
    <row r="4" spans="1:15" ht="12" customHeight="1">
      <c r="A4" s="3"/>
      <c r="B4" s="2"/>
      <c r="C4" s="2"/>
      <c r="D4" s="2"/>
      <c r="E4" s="2"/>
      <c r="F4" s="2"/>
      <c r="G4" s="2"/>
      <c r="H4" s="2"/>
      <c r="I4" s="2"/>
      <c r="J4" s="2"/>
      <c r="K4" s="1"/>
      <c r="L4" s="472"/>
      <c r="M4" s="472"/>
      <c r="N4" s="472"/>
      <c r="O4" s="472"/>
    </row>
    <row r="5" spans="1:15" ht="16.5" customHeight="1">
      <c r="A5" s="3"/>
      <c r="B5" s="496" t="s">
        <v>170</v>
      </c>
      <c r="C5" s="497"/>
      <c r="D5" s="497"/>
      <c r="E5" s="497"/>
      <c r="F5" s="497"/>
      <c r="G5" s="497"/>
      <c r="H5" s="497"/>
      <c r="I5" s="497"/>
      <c r="J5" s="497"/>
      <c r="K5" s="497"/>
      <c r="L5" s="497"/>
      <c r="M5" s="497"/>
      <c r="N5" s="497"/>
      <c r="O5" s="497"/>
    </row>
    <row r="6" spans="1:15" ht="1.5" customHeight="1">
      <c r="A6" s="3"/>
      <c r="B6" s="3"/>
      <c r="C6" s="3"/>
      <c r="D6" s="15"/>
      <c r="E6" s="1"/>
      <c r="F6" s="1"/>
      <c r="G6" s="1"/>
      <c r="H6" s="1"/>
      <c r="I6" s="1"/>
      <c r="J6" s="47"/>
      <c r="K6" s="1"/>
      <c r="L6" s="1"/>
      <c r="M6" s="1"/>
      <c r="N6" s="1"/>
      <c r="O6" s="28"/>
    </row>
    <row r="7" spans="1:15" s="7" customFormat="1" ht="30" customHeight="1">
      <c r="A7" s="492" t="s">
        <v>0</v>
      </c>
      <c r="B7" s="494" t="s">
        <v>1</v>
      </c>
      <c r="C7" s="491" t="s">
        <v>45</v>
      </c>
      <c r="D7" s="491"/>
      <c r="E7" s="491"/>
      <c r="F7" s="491"/>
      <c r="G7" s="491"/>
      <c r="H7" s="491"/>
      <c r="I7" s="491"/>
      <c r="J7" s="491"/>
      <c r="K7" s="491"/>
      <c r="L7" s="491"/>
      <c r="M7" s="491"/>
      <c r="N7" s="491"/>
      <c r="O7" s="491"/>
    </row>
    <row r="8" spans="1:15" s="7" customFormat="1" ht="10.5" customHeight="1">
      <c r="A8" s="493"/>
      <c r="B8" s="495"/>
      <c r="C8" s="138" t="s">
        <v>33</v>
      </c>
      <c r="D8" s="138" t="s">
        <v>34</v>
      </c>
      <c r="E8" s="138" t="s">
        <v>35</v>
      </c>
      <c r="F8" s="138" t="s">
        <v>36</v>
      </c>
      <c r="G8" s="138" t="s">
        <v>37</v>
      </c>
      <c r="H8" s="138" t="s">
        <v>38</v>
      </c>
      <c r="I8" s="138" t="s">
        <v>39</v>
      </c>
      <c r="J8" s="138" t="s">
        <v>40</v>
      </c>
      <c r="K8" s="138" t="s">
        <v>41</v>
      </c>
      <c r="L8" s="138" t="s">
        <v>42</v>
      </c>
      <c r="M8" s="138" t="s">
        <v>43</v>
      </c>
      <c r="N8" s="138" t="s">
        <v>44</v>
      </c>
      <c r="O8" s="139" t="s">
        <v>48</v>
      </c>
    </row>
    <row r="9" spans="1:17" s="7" customFormat="1" ht="15.75">
      <c r="A9" s="134"/>
      <c r="B9" s="134" t="s">
        <v>120</v>
      </c>
      <c r="C9" s="148">
        <f>C10+C20+C22+C25+C27+C29+C31+C33+C35+C37</f>
        <v>23804</v>
      </c>
      <c r="D9" s="148">
        <f aca="true" t="shared" si="0" ref="D9:O9">D10+D20+D22+D25+D27+D29+D31+D33+D35+D37</f>
        <v>22819</v>
      </c>
      <c r="E9" s="148">
        <f t="shared" si="0"/>
        <v>18581</v>
      </c>
      <c r="F9" s="148">
        <f t="shared" si="0"/>
        <v>16630</v>
      </c>
      <c r="G9" s="148">
        <f t="shared" si="0"/>
        <v>16010</v>
      </c>
      <c r="H9" s="148">
        <f t="shared" si="0"/>
        <v>16287</v>
      </c>
      <c r="I9" s="148">
        <f t="shared" si="0"/>
        <v>17307</v>
      </c>
      <c r="J9" s="148">
        <f t="shared" si="0"/>
        <v>16751</v>
      </c>
      <c r="K9" s="148">
        <f t="shared" si="0"/>
        <v>16959</v>
      </c>
      <c r="L9" s="148">
        <f t="shared" si="0"/>
        <v>19250</v>
      </c>
      <c r="M9" s="148">
        <f t="shared" si="0"/>
        <v>21139</v>
      </c>
      <c r="N9" s="148">
        <f t="shared" si="0"/>
        <v>21530</v>
      </c>
      <c r="O9" s="148">
        <f t="shared" si="0"/>
        <v>227067</v>
      </c>
      <c r="P9" s="420"/>
      <c r="Q9" s="11"/>
    </row>
    <row r="10" spans="1:17" s="37" customFormat="1" ht="14.25">
      <c r="A10" s="32" t="s">
        <v>4</v>
      </c>
      <c r="B10" s="68" t="s">
        <v>139</v>
      </c>
      <c r="C10" s="143">
        <f aca="true" t="shared" si="1" ref="C10:M10">C11+C12+C13+C14+C16+C17+C19+C18</f>
        <v>17790</v>
      </c>
      <c r="D10" s="143">
        <f t="shared" si="1"/>
        <v>17007</v>
      </c>
      <c r="E10" s="143">
        <f t="shared" si="1"/>
        <v>12757</v>
      </c>
      <c r="F10" s="143">
        <f t="shared" si="1"/>
        <v>11421</v>
      </c>
      <c r="G10" s="143">
        <f t="shared" si="1"/>
        <v>11010</v>
      </c>
      <c r="H10" s="143">
        <f t="shared" si="1"/>
        <v>11559</v>
      </c>
      <c r="I10" s="143">
        <f t="shared" si="1"/>
        <v>11936</v>
      </c>
      <c r="J10" s="143">
        <f t="shared" si="1"/>
        <v>12529</v>
      </c>
      <c r="K10" s="143">
        <f t="shared" si="1"/>
        <v>12260</v>
      </c>
      <c r="L10" s="143">
        <f t="shared" si="1"/>
        <v>13925</v>
      </c>
      <c r="M10" s="143">
        <f t="shared" si="1"/>
        <v>15909</v>
      </c>
      <c r="N10" s="143">
        <f>N11+N12+N13+N14+N16+N17+N19+N18</f>
        <v>15390</v>
      </c>
      <c r="O10" s="143">
        <f>O11+O12+O13+O14+O16+O17+O19+O18</f>
        <v>163493</v>
      </c>
      <c r="Q10" s="310"/>
    </row>
    <row r="11" spans="1:17" s="7" customFormat="1" ht="15.75" customHeight="1">
      <c r="A11" s="77"/>
      <c r="B11" s="422" t="s">
        <v>5</v>
      </c>
      <c r="C11" s="423">
        <v>9050</v>
      </c>
      <c r="D11" s="423">
        <v>10847</v>
      </c>
      <c r="E11" s="423">
        <v>8077</v>
      </c>
      <c r="F11" s="423">
        <v>7748</v>
      </c>
      <c r="G11" s="423">
        <v>7490</v>
      </c>
      <c r="H11" s="423">
        <v>8397</v>
      </c>
      <c r="I11" s="423">
        <v>9564</v>
      </c>
      <c r="J11" s="423">
        <v>9873</v>
      </c>
      <c r="K11" s="423">
        <v>9260</v>
      </c>
      <c r="L11" s="423">
        <v>8645</v>
      </c>
      <c r="M11" s="423">
        <v>10279</v>
      </c>
      <c r="N11" s="423">
        <v>9350</v>
      </c>
      <c r="O11" s="292">
        <f>SUM(C11:N11)</f>
        <v>108580</v>
      </c>
      <c r="P11" s="50"/>
      <c r="Q11" s="421"/>
    </row>
    <row r="12" spans="1:17" s="102" customFormat="1" ht="15.75" customHeight="1">
      <c r="A12" s="101"/>
      <c r="B12" s="424" t="s">
        <v>72</v>
      </c>
      <c r="C12" s="313">
        <v>720</v>
      </c>
      <c r="D12" s="313">
        <v>720</v>
      </c>
      <c r="E12" s="313">
        <v>720</v>
      </c>
      <c r="F12" s="313">
        <v>710</v>
      </c>
      <c r="G12" s="313">
        <v>710</v>
      </c>
      <c r="H12" s="313">
        <v>300</v>
      </c>
      <c r="I12" s="313">
        <v>200</v>
      </c>
      <c r="J12" s="313">
        <v>450</v>
      </c>
      <c r="K12" s="313">
        <v>710</v>
      </c>
      <c r="L12" s="313">
        <v>720</v>
      </c>
      <c r="M12" s="313">
        <v>720</v>
      </c>
      <c r="N12" s="313">
        <v>720</v>
      </c>
      <c r="O12" s="291">
        <f>SUM(C12:N12)</f>
        <v>7400</v>
      </c>
      <c r="P12" s="124"/>
      <c r="Q12" s="107"/>
    </row>
    <row r="13" spans="1:17" s="109" customFormat="1" ht="15.75" customHeight="1">
      <c r="A13" s="125"/>
      <c r="B13" s="126" t="s">
        <v>132</v>
      </c>
      <c r="C13" s="288">
        <v>100</v>
      </c>
      <c r="D13" s="288">
        <v>100</v>
      </c>
      <c r="E13" s="288">
        <v>100</v>
      </c>
      <c r="F13" s="288">
        <v>100</v>
      </c>
      <c r="G13" s="288">
        <v>100</v>
      </c>
      <c r="H13" s="288">
        <v>100</v>
      </c>
      <c r="I13" s="288">
        <v>100</v>
      </c>
      <c r="J13" s="288">
        <v>100</v>
      </c>
      <c r="K13" s="288">
        <v>100</v>
      </c>
      <c r="L13" s="288">
        <v>100</v>
      </c>
      <c r="M13" s="288">
        <v>100</v>
      </c>
      <c r="N13" s="288">
        <v>100</v>
      </c>
      <c r="O13" s="205">
        <f>SUM(C13:N13)</f>
        <v>1200</v>
      </c>
      <c r="P13" s="127"/>
      <c r="Q13" s="110"/>
    </row>
    <row r="14" spans="1:17" s="102" customFormat="1" ht="15" customHeight="1">
      <c r="A14" s="104"/>
      <c r="B14" s="123" t="s">
        <v>125</v>
      </c>
      <c r="C14" s="217">
        <v>720</v>
      </c>
      <c r="D14" s="217">
        <v>710</v>
      </c>
      <c r="E14" s="217">
        <v>710</v>
      </c>
      <c r="F14" s="217">
        <v>710</v>
      </c>
      <c r="G14" s="217">
        <v>710</v>
      </c>
      <c r="H14" s="217">
        <v>710</v>
      </c>
      <c r="I14" s="217">
        <v>710</v>
      </c>
      <c r="J14" s="217">
        <v>710</v>
      </c>
      <c r="K14" s="217">
        <v>710</v>
      </c>
      <c r="L14" s="217">
        <v>710</v>
      </c>
      <c r="M14" s="217">
        <v>710</v>
      </c>
      <c r="N14" s="217">
        <v>720</v>
      </c>
      <c r="O14" s="174">
        <f>SUM(C14:N14)</f>
        <v>8540</v>
      </c>
      <c r="P14" s="128"/>
      <c r="Q14" s="107"/>
    </row>
    <row r="15" spans="1:17" s="102" customFormat="1" ht="18.75" customHeight="1" hidden="1">
      <c r="A15" s="104"/>
      <c r="B15" s="123"/>
      <c r="C15" s="217"/>
      <c r="D15" s="217"/>
      <c r="E15" s="217"/>
      <c r="F15" s="217"/>
      <c r="G15" s="217"/>
      <c r="H15" s="217"/>
      <c r="I15" s="217"/>
      <c r="J15" s="217"/>
      <c r="K15" s="217"/>
      <c r="L15" s="217"/>
      <c r="M15" s="217"/>
      <c r="N15" s="217"/>
      <c r="O15" s="174"/>
      <c r="P15" s="128"/>
      <c r="Q15" s="107"/>
    </row>
    <row r="16" spans="1:17" s="102" customFormat="1" ht="18.75" customHeight="1">
      <c r="A16" s="104"/>
      <c r="B16" s="169" t="s">
        <v>162</v>
      </c>
      <c r="C16" s="313">
        <v>2400</v>
      </c>
      <c r="D16" s="313">
        <v>1700</v>
      </c>
      <c r="E16" s="313">
        <v>1700</v>
      </c>
      <c r="F16" s="313">
        <v>1353</v>
      </c>
      <c r="G16" s="313">
        <v>1200</v>
      </c>
      <c r="H16" s="313">
        <v>602</v>
      </c>
      <c r="I16" s="313">
        <v>512</v>
      </c>
      <c r="J16" s="313">
        <v>496</v>
      </c>
      <c r="K16" s="313">
        <v>580</v>
      </c>
      <c r="L16" s="313">
        <v>1650</v>
      </c>
      <c r="M16" s="313">
        <v>2000</v>
      </c>
      <c r="N16" s="313">
        <v>2400</v>
      </c>
      <c r="O16" s="291">
        <f>C16+D16+E16+F16+G16+H16+I16+J16+K16+L16+M16+N16</f>
        <v>16593</v>
      </c>
      <c r="P16" s="128"/>
      <c r="Q16" s="107"/>
    </row>
    <row r="17" spans="1:17" s="102" customFormat="1" ht="17.25" customHeight="1">
      <c r="A17" s="104"/>
      <c r="B17" s="169" t="s">
        <v>165</v>
      </c>
      <c r="C17" s="313">
        <v>800</v>
      </c>
      <c r="D17" s="313">
        <v>800</v>
      </c>
      <c r="E17" s="313">
        <v>100</v>
      </c>
      <c r="F17" s="313">
        <v>100</v>
      </c>
      <c r="G17" s="313">
        <v>100</v>
      </c>
      <c r="H17" s="313">
        <v>100</v>
      </c>
      <c r="I17" s="313">
        <v>100</v>
      </c>
      <c r="J17" s="313">
        <v>100</v>
      </c>
      <c r="K17" s="313">
        <v>100</v>
      </c>
      <c r="L17" s="313">
        <v>800</v>
      </c>
      <c r="M17" s="313">
        <v>800</v>
      </c>
      <c r="N17" s="313">
        <v>800</v>
      </c>
      <c r="O17" s="291">
        <f>C17+D17+E17+F17+G17+H17+I17+J17+K17+L17+M17+N17</f>
        <v>4700</v>
      </c>
      <c r="P17" s="128"/>
      <c r="Q17" s="107"/>
    </row>
    <row r="18" spans="1:17" s="102" customFormat="1" ht="17.25" customHeight="1">
      <c r="A18" s="104"/>
      <c r="B18" s="169" t="s">
        <v>181</v>
      </c>
      <c r="C18" s="313">
        <v>500</v>
      </c>
      <c r="D18" s="313">
        <v>500</v>
      </c>
      <c r="E18" s="313">
        <v>500</v>
      </c>
      <c r="F18" s="313">
        <v>400</v>
      </c>
      <c r="G18" s="313">
        <v>400</v>
      </c>
      <c r="H18" s="313">
        <v>400</v>
      </c>
      <c r="I18" s="313">
        <v>400</v>
      </c>
      <c r="J18" s="313">
        <v>400</v>
      </c>
      <c r="K18" s="313">
        <v>400</v>
      </c>
      <c r="L18" s="313">
        <v>500</v>
      </c>
      <c r="M18" s="313">
        <v>500</v>
      </c>
      <c r="N18" s="313">
        <v>500</v>
      </c>
      <c r="O18" s="291">
        <f>C18+D18+E18+F18+G18+H18+I18+J18+K18+L18+M18+N18</f>
        <v>5400</v>
      </c>
      <c r="P18" s="128"/>
      <c r="Q18" s="107"/>
    </row>
    <row r="19" spans="1:17" s="102" customFormat="1" ht="14.25" customHeight="1">
      <c r="A19" s="104"/>
      <c r="B19" s="150" t="s">
        <v>163</v>
      </c>
      <c r="C19" s="313">
        <v>3500</v>
      </c>
      <c r="D19" s="313">
        <v>1630</v>
      </c>
      <c r="E19" s="313">
        <v>850</v>
      </c>
      <c r="F19" s="313">
        <v>300</v>
      </c>
      <c r="G19" s="313">
        <v>300</v>
      </c>
      <c r="H19" s="313">
        <v>950</v>
      </c>
      <c r="I19" s="313">
        <v>350</v>
      </c>
      <c r="J19" s="313">
        <v>400</v>
      </c>
      <c r="K19" s="313">
        <v>400</v>
      </c>
      <c r="L19" s="313">
        <v>800</v>
      </c>
      <c r="M19" s="313">
        <v>800</v>
      </c>
      <c r="N19" s="313">
        <v>800</v>
      </c>
      <c r="O19" s="291">
        <f>C19+D19+E19+F19+G19+H19+I19+J19+K19+L19+M19+N19</f>
        <v>11080</v>
      </c>
      <c r="P19" s="128"/>
      <c r="Q19" s="107"/>
    </row>
    <row r="20" spans="1:17" s="37" customFormat="1" ht="18" customHeight="1">
      <c r="A20" s="32" t="s">
        <v>7</v>
      </c>
      <c r="B20" s="132" t="s">
        <v>147</v>
      </c>
      <c r="C20" s="143">
        <f>+C21</f>
        <v>205</v>
      </c>
      <c r="D20" s="143">
        <f aca="true" t="shared" si="2" ref="D20:N20">+D21</f>
        <v>200</v>
      </c>
      <c r="E20" s="143">
        <f t="shared" si="2"/>
        <v>210</v>
      </c>
      <c r="F20" s="143">
        <f t="shared" si="2"/>
        <v>200</v>
      </c>
      <c r="G20" s="143">
        <f t="shared" si="2"/>
        <v>265</v>
      </c>
      <c r="H20" s="143">
        <f t="shared" si="2"/>
        <v>185</v>
      </c>
      <c r="I20" s="143">
        <f t="shared" si="2"/>
        <v>187</v>
      </c>
      <c r="J20" s="143">
        <f t="shared" si="2"/>
        <v>205</v>
      </c>
      <c r="K20" s="143">
        <f t="shared" si="2"/>
        <v>230</v>
      </c>
      <c r="L20" s="143">
        <f t="shared" si="2"/>
        <v>200</v>
      </c>
      <c r="M20" s="143">
        <f t="shared" si="2"/>
        <v>290</v>
      </c>
      <c r="N20" s="143">
        <f t="shared" si="2"/>
        <v>270</v>
      </c>
      <c r="O20" s="143">
        <f>+C20+D20+E20+F20+G20+H20+I20+J20+K20+L20+M20+N20</f>
        <v>2647</v>
      </c>
      <c r="Q20" s="310"/>
    </row>
    <row r="21" spans="1:17" s="7" customFormat="1" ht="15">
      <c r="A21" s="26"/>
      <c r="B21" s="14" t="s">
        <v>5</v>
      </c>
      <c r="C21" s="175">
        <v>205</v>
      </c>
      <c r="D21" s="175">
        <v>200</v>
      </c>
      <c r="E21" s="175">
        <v>210</v>
      </c>
      <c r="F21" s="175">
        <v>200</v>
      </c>
      <c r="G21" s="175">
        <v>265</v>
      </c>
      <c r="H21" s="175">
        <v>185</v>
      </c>
      <c r="I21" s="175">
        <v>187</v>
      </c>
      <c r="J21" s="175">
        <v>205</v>
      </c>
      <c r="K21" s="175">
        <v>230</v>
      </c>
      <c r="L21" s="175">
        <v>200</v>
      </c>
      <c r="M21" s="175">
        <v>290</v>
      </c>
      <c r="N21" s="175">
        <v>270</v>
      </c>
      <c r="O21" s="167">
        <f>SUM(C21:N21)</f>
        <v>2647</v>
      </c>
      <c r="Q21" s="311"/>
    </row>
    <row r="22" spans="1:17" s="37" customFormat="1" ht="18.75" customHeight="1">
      <c r="A22" s="32" t="s">
        <v>8</v>
      </c>
      <c r="B22" s="68" t="s">
        <v>140</v>
      </c>
      <c r="C22" s="143">
        <f>C23+C24</f>
        <v>3650</v>
      </c>
      <c r="D22" s="143">
        <f aca="true" t="shared" si="3" ref="D22:N22">D23+D24</f>
        <v>3600</v>
      </c>
      <c r="E22" s="143">
        <f t="shared" si="3"/>
        <v>3610</v>
      </c>
      <c r="F22" s="143">
        <f t="shared" si="3"/>
        <v>3114</v>
      </c>
      <c r="G22" s="143">
        <f t="shared" si="3"/>
        <v>3205</v>
      </c>
      <c r="H22" s="143">
        <f t="shared" si="3"/>
        <v>3090</v>
      </c>
      <c r="I22" s="143">
        <f t="shared" si="3"/>
        <v>2590</v>
      </c>
      <c r="J22" s="143">
        <f t="shared" si="3"/>
        <v>2910</v>
      </c>
      <c r="K22" s="143">
        <f t="shared" si="3"/>
        <v>3135</v>
      </c>
      <c r="L22" s="143">
        <f t="shared" si="3"/>
        <v>3380</v>
      </c>
      <c r="M22" s="143">
        <f t="shared" si="3"/>
        <v>3200</v>
      </c>
      <c r="N22" s="143">
        <f t="shared" si="3"/>
        <v>3100</v>
      </c>
      <c r="O22" s="143">
        <f>+C22+D22+E22+F22+G22+H22+I22+J22+K22+L22+M22+N22</f>
        <v>38584</v>
      </c>
      <c r="Q22" s="310"/>
    </row>
    <row r="23" spans="1:17" s="7" customFormat="1" ht="15">
      <c r="A23" s="14"/>
      <c r="B23" s="14" t="s">
        <v>5</v>
      </c>
      <c r="C23" s="153">
        <v>270</v>
      </c>
      <c r="D23" s="153">
        <v>220</v>
      </c>
      <c r="E23" s="153">
        <v>230</v>
      </c>
      <c r="F23" s="153">
        <v>234</v>
      </c>
      <c r="G23" s="153">
        <v>325</v>
      </c>
      <c r="H23" s="153">
        <v>210</v>
      </c>
      <c r="I23" s="153">
        <v>210</v>
      </c>
      <c r="J23" s="153">
        <v>530</v>
      </c>
      <c r="K23" s="153">
        <v>255</v>
      </c>
      <c r="L23" s="153">
        <v>500</v>
      </c>
      <c r="M23" s="153">
        <v>300</v>
      </c>
      <c r="N23" s="153">
        <v>200</v>
      </c>
      <c r="O23" s="167">
        <f>SUM(C23:N23)</f>
        <v>3484</v>
      </c>
      <c r="P23" s="35"/>
      <c r="Q23" s="48"/>
    </row>
    <row r="24" spans="1:17" s="7" customFormat="1" ht="15">
      <c r="A24" s="14"/>
      <c r="B24" s="14" t="s">
        <v>131</v>
      </c>
      <c r="C24" s="153">
        <v>3380</v>
      </c>
      <c r="D24" s="153">
        <v>3380</v>
      </c>
      <c r="E24" s="153">
        <v>3380</v>
      </c>
      <c r="F24" s="153">
        <v>2880</v>
      </c>
      <c r="G24" s="153">
        <v>2880</v>
      </c>
      <c r="H24" s="153">
        <v>2880</v>
      </c>
      <c r="I24" s="153">
        <v>2380</v>
      </c>
      <c r="J24" s="153">
        <v>2380</v>
      </c>
      <c r="K24" s="153">
        <v>2880</v>
      </c>
      <c r="L24" s="153">
        <v>2880</v>
      </c>
      <c r="M24" s="153">
        <v>2900</v>
      </c>
      <c r="N24" s="153">
        <v>2900</v>
      </c>
      <c r="O24" s="167">
        <f>SUM(C24:N24)</f>
        <v>35100</v>
      </c>
      <c r="P24" s="35"/>
      <c r="Q24" s="48"/>
    </row>
    <row r="25" spans="1:17" s="37" customFormat="1" ht="22.5" customHeight="1">
      <c r="A25" s="32" t="s">
        <v>9</v>
      </c>
      <c r="B25" s="132" t="s">
        <v>148</v>
      </c>
      <c r="C25" s="143">
        <f aca="true" t="shared" si="4" ref="C25:N25">+C26</f>
        <v>469</v>
      </c>
      <c r="D25" s="143">
        <f t="shared" si="4"/>
        <v>403</v>
      </c>
      <c r="E25" s="143">
        <f t="shared" si="4"/>
        <v>614</v>
      </c>
      <c r="F25" s="143">
        <f t="shared" si="4"/>
        <v>390</v>
      </c>
      <c r="G25" s="143">
        <f t="shared" si="4"/>
        <v>249</v>
      </c>
      <c r="H25" s="143">
        <f t="shared" si="4"/>
        <v>237</v>
      </c>
      <c r="I25" s="143">
        <f t="shared" si="4"/>
        <v>225</v>
      </c>
      <c r="J25" s="143">
        <f t="shared" si="4"/>
        <v>215</v>
      </c>
      <c r="K25" s="143">
        <f t="shared" si="4"/>
        <v>295</v>
      </c>
      <c r="L25" s="143">
        <f t="shared" si="4"/>
        <v>472</v>
      </c>
      <c r="M25" s="143">
        <f t="shared" si="4"/>
        <v>501</v>
      </c>
      <c r="N25" s="143">
        <f t="shared" si="4"/>
        <v>570</v>
      </c>
      <c r="O25" s="143">
        <f>+C25+D25+E25+F25+G25+H25+I25+J25+K25+L25+M25+N25</f>
        <v>4640</v>
      </c>
      <c r="Q25" s="310"/>
    </row>
    <row r="26" spans="1:17" s="7" customFormat="1" ht="22.5" customHeight="1">
      <c r="A26" s="14"/>
      <c r="B26" s="14" t="s">
        <v>5</v>
      </c>
      <c r="C26" s="153">
        <v>469</v>
      </c>
      <c r="D26" s="153">
        <v>403</v>
      </c>
      <c r="E26" s="153">
        <v>614</v>
      </c>
      <c r="F26" s="153">
        <v>390</v>
      </c>
      <c r="G26" s="153">
        <v>249</v>
      </c>
      <c r="H26" s="153">
        <v>237</v>
      </c>
      <c r="I26" s="153">
        <v>225</v>
      </c>
      <c r="J26" s="153">
        <v>215</v>
      </c>
      <c r="K26" s="153">
        <v>295</v>
      </c>
      <c r="L26" s="153">
        <v>472</v>
      </c>
      <c r="M26" s="153">
        <v>501</v>
      </c>
      <c r="N26" s="153">
        <v>570</v>
      </c>
      <c r="O26" s="167">
        <f>SUM(C26:N26)</f>
        <v>4640</v>
      </c>
      <c r="Q26" s="48"/>
    </row>
    <row r="27" spans="1:17" s="98" customFormat="1" ht="30.75" customHeight="1">
      <c r="A27" s="32" t="s">
        <v>11</v>
      </c>
      <c r="B27" s="132" t="s">
        <v>155</v>
      </c>
      <c r="C27" s="143">
        <f>+C28</f>
        <v>240</v>
      </c>
      <c r="D27" s="143">
        <f aca="true" t="shared" si="5" ref="D27:N29">+D28</f>
        <v>232</v>
      </c>
      <c r="E27" s="143">
        <f t="shared" si="5"/>
        <v>230</v>
      </c>
      <c r="F27" s="143">
        <f t="shared" si="5"/>
        <v>250</v>
      </c>
      <c r="G27" s="143">
        <f t="shared" si="5"/>
        <v>150</v>
      </c>
      <c r="H27" s="143">
        <f t="shared" si="5"/>
        <v>200</v>
      </c>
      <c r="I27" s="143">
        <f t="shared" si="5"/>
        <v>155</v>
      </c>
      <c r="J27" s="143">
        <f t="shared" si="5"/>
        <v>125</v>
      </c>
      <c r="K27" s="143">
        <f t="shared" si="5"/>
        <v>137</v>
      </c>
      <c r="L27" s="143">
        <f t="shared" si="5"/>
        <v>124</v>
      </c>
      <c r="M27" s="143">
        <f t="shared" si="5"/>
        <v>120</v>
      </c>
      <c r="N27" s="143">
        <f t="shared" si="5"/>
        <v>501</v>
      </c>
      <c r="O27" s="143">
        <f>+C27+D27+E27+F27+G27+H27+I27+J27+K27+L27+M27+N27</f>
        <v>2464</v>
      </c>
      <c r="Q27" s="312"/>
    </row>
    <row r="28" spans="1:17" s="98" customFormat="1" ht="20.25" customHeight="1">
      <c r="A28" s="14"/>
      <c r="B28" s="14" t="s">
        <v>5</v>
      </c>
      <c r="C28" s="153">
        <v>240</v>
      </c>
      <c r="D28" s="153">
        <v>232</v>
      </c>
      <c r="E28" s="153">
        <v>230</v>
      </c>
      <c r="F28" s="153">
        <v>250</v>
      </c>
      <c r="G28" s="153">
        <v>150</v>
      </c>
      <c r="H28" s="153">
        <v>200</v>
      </c>
      <c r="I28" s="153">
        <v>155</v>
      </c>
      <c r="J28" s="153">
        <v>125</v>
      </c>
      <c r="K28" s="153">
        <v>137</v>
      </c>
      <c r="L28" s="153">
        <v>124</v>
      </c>
      <c r="M28" s="153">
        <v>120</v>
      </c>
      <c r="N28" s="153">
        <v>501</v>
      </c>
      <c r="O28" s="167">
        <f>SUM(C28:N28)</f>
        <v>2464</v>
      </c>
      <c r="Q28" s="312"/>
    </row>
    <row r="29" spans="1:17" s="37" customFormat="1" ht="21" customHeight="1">
      <c r="A29" s="32" t="s">
        <v>13</v>
      </c>
      <c r="B29" s="68" t="s">
        <v>141</v>
      </c>
      <c r="C29" s="143">
        <f>+C30</f>
        <v>240</v>
      </c>
      <c r="D29" s="143">
        <f t="shared" si="5"/>
        <v>232</v>
      </c>
      <c r="E29" s="143">
        <f t="shared" si="5"/>
        <v>230</v>
      </c>
      <c r="F29" s="143">
        <f t="shared" si="5"/>
        <v>100</v>
      </c>
      <c r="G29" s="143">
        <f t="shared" si="5"/>
        <v>70</v>
      </c>
      <c r="H29" s="143">
        <f t="shared" si="5"/>
        <v>200</v>
      </c>
      <c r="I29" s="143">
        <f t="shared" si="5"/>
        <v>155</v>
      </c>
      <c r="J29" s="143">
        <f t="shared" si="5"/>
        <v>125</v>
      </c>
      <c r="K29" s="143">
        <f t="shared" si="5"/>
        <v>137</v>
      </c>
      <c r="L29" s="143">
        <f t="shared" si="5"/>
        <v>124</v>
      </c>
      <c r="M29" s="143">
        <f t="shared" si="5"/>
        <v>120</v>
      </c>
      <c r="N29" s="143">
        <f t="shared" si="5"/>
        <v>501</v>
      </c>
      <c r="O29" s="143">
        <f>+C29+D29+E29+F29+G29+H29+I29+J29+K29+L29+M29+N29</f>
        <v>2234</v>
      </c>
      <c r="Q29" s="310"/>
    </row>
    <row r="30" spans="1:17" s="7" customFormat="1" ht="15">
      <c r="A30" s="14"/>
      <c r="B30" s="14" t="s">
        <v>5</v>
      </c>
      <c r="C30" s="153">
        <v>240</v>
      </c>
      <c r="D30" s="153">
        <v>232</v>
      </c>
      <c r="E30" s="153">
        <v>230</v>
      </c>
      <c r="F30" s="153">
        <v>100</v>
      </c>
      <c r="G30" s="153">
        <v>70</v>
      </c>
      <c r="H30" s="153">
        <v>200</v>
      </c>
      <c r="I30" s="153">
        <v>155</v>
      </c>
      <c r="J30" s="153">
        <v>125</v>
      </c>
      <c r="K30" s="153">
        <v>137</v>
      </c>
      <c r="L30" s="153">
        <v>124</v>
      </c>
      <c r="M30" s="153">
        <v>120</v>
      </c>
      <c r="N30" s="153">
        <v>501</v>
      </c>
      <c r="O30" s="167">
        <f>SUM(C30:N30)</f>
        <v>2234</v>
      </c>
      <c r="Q30" s="48"/>
    </row>
    <row r="31" spans="1:17" s="37" customFormat="1" ht="18.75" customHeight="1">
      <c r="A31" s="32" t="s">
        <v>16</v>
      </c>
      <c r="B31" s="68" t="s">
        <v>142</v>
      </c>
      <c r="C31" s="143">
        <f>+C32</f>
        <v>510</v>
      </c>
      <c r="D31" s="143">
        <f aca="true" t="shared" si="6" ref="D31:N31">+D32</f>
        <v>470</v>
      </c>
      <c r="E31" s="143">
        <f t="shared" si="6"/>
        <v>360</v>
      </c>
      <c r="F31" s="143">
        <f t="shared" si="6"/>
        <v>375</v>
      </c>
      <c r="G31" s="143">
        <f t="shared" si="6"/>
        <v>250</v>
      </c>
      <c r="H31" s="143">
        <f t="shared" si="6"/>
        <v>220</v>
      </c>
      <c r="I31" s="143">
        <f t="shared" si="6"/>
        <v>220</v>
      </c>
      <c r="J31" s="143">
        <f t="shared" si="6"/>
        <v>270</v>
      </c>
      <c r="K31" s="143">
        <f t="shared" si="6"/>
        <v>310</v>
      </c>
      <c r="L31" s="143">
        <f t="shared" si="6"/>
        <v>520</v>
      </c>
      <c r="M31" s="143">
        <f t="shared" si="6"/>
        <v>449</v>
      </c>
      <c r="N31" s="143">
        <f t="shared" si="6"/>
        <v>490</v>
      </c>
      <c r="O31" s="143">
        <f>+C31+D31+E31+F31+G31+H31+I31+J31+K31+L31+M31+N31</f>
        <v>4444</v>
      </c>
      <c r="Q31" s="310"/>
    </row>
    <row r="32" spans="1:17" s="7" customFormat="1" ht="15">
      <c r="A32" s="14"/>
      <c r="B32" s="14" t="s">
        <v>5</v>
      </c>
      <c r="C32" s="153">
        <v>510</v>
      </c>
      <c r="D32" s="153">
        <v>470</v>
      </c>
      <c r="E32" s="153">
        <v>360</v>
      </c>
      <c r="F32" s="153">
        <v>375</v>
      </c>
      <c r="G32" s="153">
        <v>250</v>
      </c>
      <c r="H32" s="153">
        <v>220</v>
      </c>
      <c r="I32" s="153">
        <v>220</v>
      </c>
      <c r="J32" s="153">
        <v>270</v>
      </c>
      <c r="K32" s="153">
        <v>310</v>
      </c>
      <c r="L32" s="153">
        <v>520</v>
      </c>
      <c r="M32" s="153">
        <v>449</v>
      </c>
      <c r="N32" s="153">
        <v>490</v>
      </c>
      <c r="O32" s="167">
        <f>SUM(C32:N32)</f>
        <v>4444</v>
      </c>
      <c r="Q32" s="48"/>
    </row>
    <row r="33" spans="1:17" s="98" customFormat="1" ht="27.75" customHeight="1">
      <c r="A33" s="97" t="s">
        <v>18</v>
      </c>
      <c r="B33" s="133" t="s">
        <v>143</v>
      </c>
      <c r="C33" s="289">
        <f>+C34</f>
        <v>215</v>
      </c>
      <c r="D33" s="289">
        <f aca="true" t="shared" si="7" ref="D33:N33">+D34</f>
        <v>230</v>
      </c>
      <c r="E33" s="289">
        <f t="shared" si="7"/>
        <v>175</v>
      </c>
      <c r="F33" s="289">
        <f t="shared" si="7"/>
        <v>175</v>
      </c>
      <c r="G33" s="289">
        <f t="shared" si="7"/>
        <v>257</v>
      </c>
      <c r="H33" s="289">
        <f t="shared" si="7"/>
        <v>156</v>
      </c>
      <c r="I33" s="289">
        <f t="shared" si="7"/>
        <v>165</v>
      </c>
      <c r="J33" s="289">
        <f t="shared" si="7"/>
        <v>142</v>
      </c>
      <c r="K33" s="289">
        <f t="shared" si="7"/>
        <v>220</v>
      </c>
      <c r="L33" s="289">
        <f t="shared" si="7"/>
        <v>255</v>
      </c>
      <c r="M33" s="289">
        <f t="shared" si="7"/>
        <v>200</v>
      </c>
      <c r="N33" s="289">
        <f t="shared" si="7"/>
        <v>360</v>
      </c>
      <c r="O33" s="289">
        <f>+C33+D33+E33+F33+G33+H33+I33+J33+K33+L33+M33+N33</f>
        <v>2550</v>
      </c>
      <c r="Q33" s="312"/>
    </row>
    <row r="34" spans="1:17" s="98" customFormat="1" ht="15">
      <c r="A34" s="101"/>
      <c r="B34" s="101" t="s">
        <v>5</v>
      </c>
      <c r="C34" s="157">
        <v>215</v>
      </c>
      <c r="D34" s="157">
        <v>230</v>
      </c>
      <c r="E34" s="157">
        <v>175</v>
      </c>
      <c r="F34" s="157">
        <v>175</v>
      </c>
      <c r="G34" s="157">
        <v>257</v>
      </c>
      <c r="H34" s="157">
        <v>156</v>
      </c>
      <c r="I34" s="157">
        <v>165</v>
      </c>
      <c r="J34" s="157">
        <v>142</v>
      </c>
      <c r="K34" s="157">
        <v>220</v>
      </c>
      <c r="L34" s="157">
        <v>255</v>
      </c>
      <c r="M34" s="157">
        <v>200</v>
      </c>
      <c r="N34" s="157">
        <v>360</v>
      </c>
      <c r="O34" s="152">
        <f>SUM(C34:N34)</f>
        <v>2550</v>
      </c>
      <c r="Q34" s="312"/>
    </row>
    <row r="35" spans="1:17" s="37" customFormat="1" ht="28.5">
      <c r="A35" s="32" t="s">
        <v>19</v>
      </c>
      <c r="B35" s="68" t="s">
        <v>144</v>
      </c>
      <c r="C35" s="143">
        <f aca="true" t="shared" si="8" ref="C35:O35">SUM(C36:C36)</f>
        <v>250</v>
      </c>
      <c r="D35" s="143">
        <f t="shared" si="8"/>
        <v>190</v>
      </c>
      <c r="E35" s="143">
        <f t="shared" si="8"/>
        <v>140</v>
      </c>
      <c r="F35" s="143">
        <f t="shared" si="8"/>
        <v>280</v>
      </c>
      <c r="G35" s="143">
        <f t="shared" si="8"/>
        <v>130</v>
      </c>
      <c r="H35" s="143">
        <f t="shared" si="8"/>
        <v>170</v>
      </c>
      <c r="I35" s="143">
        <f t="shared" si="8"/>
        <v>124</v>
      </c>
      <c r="J35" s="143">
        <f t="shared" si="8"/>
        <v>155</v>
      </c>
      <c r="K35" s="143">
        <f t="shared" si="8"/>
        <v>210</v>
      </c>
      <c r="L35" s="143">
        <f t="shared" si="8"/>
        <v>235</v>
      </c>
      <c r="M35" s="143">
        <f t="shared" si="8"/>
        <v>250</v>
      </c>
      <c r="N35" s="143">
        <f t="shared" si="8"/>
        <v>310</v>
      </c>
      <c r="O35" s="143">
        <f t="shared" si="8"/>
        <v>2444</v>
      </c>
      <c r="Q35" s="310"/>
    </row>
    <row r="36" spans="1:17" s="7" customFormat="1" ht="15">
      <c r="A36" s="14"/>
      <c r="B36" s="14" t="s">
        <v>5</v>
      </c>
      <c r="C36" s="153">
        <v>250</v>
      </c>
      <c r="D36" s="153">
        <v>190</v>
      </c>
      <c r="E36" s="153">
        <v>140</v>
      </c>
      <c r="F36" s="153">
        <v>280</v>
      </c>
      <c r="G36" s="153">
        <v>130</v>
      </c>
      <c r="H36" s="153">
        <v>170</v>
      </c>
      <c r="I36" s="153">
        <v>124</v>
      </c>
      <c r="J36" s="153">
        <v>155</v>
      </c>
      <c r="K36" s="153">
        <v>210</v>
      </c>
      <c r="L36" s="153">
        <v>235</v>
      </c>
      <c r="M36" s="153">
        <v>250</v>
      </c>
      <c r="N36" s="153">
        <v>310</v>
      </c>
      <c r="O36" s="167">
        <f>SUM(C36:N36)</f>
        <v>2444</v>
      </c>
      <c r="Q36" s="48"/>
    </row>
    <row r="37" spans="1:17" s="37" customFormat="1" ht="19.5" customHeight="1">
      <c r="A37" s="32" t="s">
        <v>20</v>
      </c>
      <c r="B37" s="132" t="s">
        <v>149</v>
      </c>
      <c r="C37" s="143">
        <f>+C38</f>
        <v>235</v>
      </c>
      <c r="D37" s="143">
        <f aca="true" t="shared" si="9" ref="D37:N37">+D38</f>
        <v>255</v>
      </c>
      <c r="E37" s="143">
        <f t="shared" si="9"/>
        <v>255</v>
      </c>
      <c r="F37" s="143">
        <f t="shared" si="9"/>
        <v>325</v>
      </c>
      <c r="G37" s="143">
        <f t="shared" si="9"/>
        <v>424</v>
      </c>
      <c r="H37" s="143">
        <f t="shared" si="9"/>
        <v>270</v>
      </c>
      <c r="I37" s="143">
        <f t="shared" si="9"/>
        <v>1550</v>
      </c>
      <c r="J37" s="143">
        <f t="shared" si="9"/>
        <v>75</v>
      </c>
      <c r="K37" s="143">
        <f t="shared" si="9"/>
        <v>25</v>
      </c>
      <c r="L37" s="143">
        <f t="shared" si="9"/>
        <v>15</v>
      </c>
      <c r="M37" s="143">
        <f t="shared" si="9"/>
        <v>100</v>
      </c>
      <c r="N37" s="143">
        <f t="shared" si="9"/>
        <v>38</v>
      </c>
      <c r="O37" s="213">
        <f>+C37+D37+E37+F37+G37+H37+I37+J37+K37+L37+M37+N37</f>
        <v>3567</v>
      </c>
      <c r="Q37" s="310"/>
    </row>
    <row r="38" spans="1:17" s="7" customFormat="1" ht="15">
      <c r="A38" s="14"/>
      <c r="B38" s="14" t="s">
        <v>22</v>
      </c>
      <c r="C38" s="144">
        <v>235</v>
      </c>
      <c r="D38" s="144">
        <v>255</v>
      </c>
      <c r="E38" s="144">
        <v>255</v>
      </c>
      <c r="F38" s="144">
        <v>325</v>
      </c>
      <c r="G38" s="144">
        <v>424</v>
      </c>
      <c r="H38" s="144">
        <v>270</v>
      </c>
      <c r="I38" s="144">
        <v>1550</v>
      </c>
      <c r="J38" s="144">
        <v>75</v>
      </c>
      <c r="K38" s="144">
        <v>25</v>
      </c>
      <c r="L38" s="144">
        <v>15</v>
      </c>
      <c r="M38" s="144">
        <v>100</v>
      </c>
      <c r="N38" s="144">
        <v>38</v>
      </c>
      <c r="O38" s="416">
        <f aca="true" t="shared" si="10" ref="O38:O45">SUM(C38:N38)</f>
        <v>3567</v>
      </c>
      <c r="Q38" s="48"/>
    </row>
    <row r="39" spans="1:17" s="79" customFormat="1" ht="28.5">
      <c r="A39" s="135" t="s">
        <v>6</v>
      </c>
      <c r="B39" s="135" t="s">
        <v>145</v>
      </c>
      <c r="C39" s="158">
        <f>C40+C41+C42+C43</f>
        <v>175100</v>
      </c>
      <c r="D39" s="158">
        <f aca="true" t="shared" si="11" ref="D39:N39">D40+D41+D42+D43</f>
        <v>158692</v>
      </c>
      <c r="E39" s="158">
        <f t="shared" si="11"/>
        <v>174900</v>
      </c>
      <c r="F39" s="158">
        <f t="shared" si="11"/>
        <v>169284</v>
      </c>
      <c r="G39" s="158">
        <f t="shared" si="11"/>
        <v>175450</v>
      </c>
      <c r="H39" s="158">
        <f t="shared" si="11"/>
        <v>169434</v>
      </c>
      <c r="I39" s="158">
        <f t="shared" si="11"/>
        <v>175800</v>
      </c>
      <c r="J39" s="158">
        <f t="shared" si="11"/>
        <v>176646</v>
      </c>
      <c r="K39" s="158">
        <f t="shared" si="11"/>
        <v>172454</v>
      </c>
      <c r="L39" s="158">
        <f t="shared" si="11"/>
        <v>176650</v>
      </c>
      <c r="M39" s="158">
        <f t="shared" si="11"/>
        <v>171284</v>
      </c>
      <c r="N39" s="158">
        <f t="shared" si="11"/>
        <v>181650</v>
      </c>
      <c r="O39" s="158">
        <f t="shared" si="10"/>
        <v>2077344</v>
      </c>
      <c r="Q39" s="80"/>
    </row>
    <row r="40" spans="1:15" s="99" customFormat="1" ht="12.75">
      <c r="A40" s="114"/>
      <c r="B40" s="114" t="s">
        <v>124</v>
      </c>
      <c r="C40" s="290">
        <f>167356-1850*2</f>
        <v>163656</v>
      </c>
      <c r="D40" s="290">
        <f>150798-1850*2</f>
        <v>147098</v>
      </c>
      <c r="E40" s="290">
        <f>167356-1850*2</f>
        <v>163656</v>
      </c>
      <c r="F40" s="290">
        <v>161740</v>
      </c>
      <c r="G40" s="290">
        <v>167356</v>
      </c>
      <c r="H40" s="290">
        <v>161840</v>
      </c>
      <c r="I40" s="290">
        <v>167356</v>
      </c>
      <c r="J40" s="290">
        <v>167356</v>
      </c>
      <c r="K40" s="290">
        <v>161840</v>
      </c>
      <c r="L40" s="290">
        <v>167356</v>
      </c>
      <c r="M40" s="290">
        <v>161840</v>
      </c>
      <c r="N40" s="290">
        <v>167356</v>
      </c>
      <c r="O40" s="291">
        <f t="shared" si="10"/>
        <v>1958450</v>
      </c>
    </row>
    <row r="41" spans="1:15" s="116" customFormat="1" ht="12.75">
      <c r="A41" s="119"/>
      <c r="B41" s="114" t="s">
        <v>137</v>
      </c>
      <c r="C41" s="290">
        <v>8834</v>
      </c>
      <c r="D41" s="290">
        <v>8834</v>
      </c>
      <c r="E41" s="290">
        <v>8384</v>
      </c>
      <c r="F41" s="290">
        <v>6084</v>
      </c>
      <c r="G41" s="290">
        <v>6334</v>
      </c>
      <c r="H41" s="290">
        <v>5934</v>
      </c>
      <c r="I41" s="290">
        <v>6630</v>
      </c>
      <c r="J41" s="290">
        <v>6830</v>
      </c>
      <c r="K41" s="290">
        <v>8334</v>
      </c>
      <c r="L41" s="290">
        <v>6834</v>
      </c>
      <c r="M41" s="290">
        <v>6934</v>
      </c>
      <c r="N41" s="290">
        <v>9834</v>
      </c>
      <c r="O41" s="292">
        <f t="shared" si="10"/>
        <v>89800</v>
      </c>
    </row>
    <row r="42" spans="1:15" s="116" customFormat="1" ht="12.75">
      <c r="A42" s="119"/>
      <c r="B42" s="114" t="s">
        <v>129</v>
      </c>
      <c r="C42" s="290">
        <v>1980</v>
      </c>
      <c r="D42" s="290">
        <v>2160</v>
      </c>
      <c r="E42" s="290">
        <v>1960</v>
      </c>
      <c r="F42" s="290">
        <v>960</v>
      </c>
      <c r="G42" s="290">
        <v>1260</v>
      </c>
      <c r="H42" s="290">
        <v>1060</v>
      </c>
      <c r="I42" s="290">
        <v>1364</v>
      </c>
      <c r="J42" s="290">
        <v>1960</v>
      </c>
      <c r="K42" s="290">
        <v>1960</v>
      </c>
      <c r="L42" s="290">
        <v>1960</v>
      </c>
      <c r="M42" s="290">
        <v>1960</v>
      </c>
      <c r="N42" s="290">
        <v>2460</v>
      </c>
      <c r="O42" s="292">
        <f t="shared" si="10"/>
        <v>21044</v>
      </c>
    </row>
    <row r="43" spans="1:15" s="116" customFormat="1" ht="15">
      <c r="A43" s="118"/>
      <c r="B43" s="101" t="s">
        <v>47</v>
      </c>
      <c r="C43" s="157">
        <v>630</v>
      </c>
      <c r="D43" s="157">
        <v>600</v>
      </c>
      <c r="E43" s="157">
        <v>900</v>
      </c>
      <c r="F43" s="157">
        <v>500</v>
      </c>
      <c r="G43" s="157">
        <v>500</v>
      </c>
      <c r="H43" s="157">
        <v>600</v>
      </c>
      <c r="I43" s="157">
        <v>450</v>
      </c>
      <c r="J43" s="157">
        <v>500</v>
      </c>
      <c r="K43" s="157">
        <v>320</v>
      </c>
      <c r="L43" s="157">
        <v>500</v>
      </c>
      <c r="M43" s="157">
        <v>550</v>
      </c>
      <c r="N43" s="157">
        <v>2000</v>
      </c>
      <c r="O43" s="145">
        <f t="shared" si="10"/>
        <v>8050</v>
      </c>
    </row>
    <row r="44" spans="1:15" s="45" customFormat="1" ht="14.25">
      <c r="A44" s="135" t="s">
        <v>21</v>
      </c>
      <c r="B44" s="135" t="s">
        <v>26</v>
      </c>
      <c r="C44" s="158">
        <f>SUM(C45:C76)</f>
        <v>32594</v>
      </c>
      <c r="D44" s="158">
        <f aca="true" t="shared" si="12" ref="D44:N44">SUM(D45:D76)</f>
        <v>30924</v>
      </c>
      <c r="E44" s="158">
        <f t="shared" si="12"/>
        <v>28722</v>
      </c>
      <c r="F44" s="158">
        <f t="shared" si="12"/>
        <v>22400</v>
      </c>
      <c r="G44" s="158">
        <f t="shared" si="12"/>
        <v>22250</v>
      </c>
      <c r="H44" s="158">
        <f t="shared" si="12"/>
        <v>20280</v>
      </c>
      <c r="I44" s="158">
        <f t="shared" si="12"/>
        <v>20235</v>
      </c>
      <c r="J44" s="158">
        <f t="shared" si="12"/>
        <v>21420</v>
      </c>
      <c r="K44" s="158">
        <f t="shared" si="12"/>
        <v>24110</v>
      </c>
      <c r="L44" s="158">
        <f t="shared" si="12"/>
        <v>28880</v>
      </c>
      <c r="M44" s="158">
        <f t="shared" si="12"/>
        <v>30470</v>
      </c>
      <c r="N44" s="158">
        <f t="shared" si="12"/>
        <v>32665</v>
      </c>
      <c r="O44" s="158">
        <f t="shared" si="10"/>
        <v>314950</v>
      </c>
    </row>
    <row r="45" spans="1:18" s="7" customFormat="1" ht="15">
      <c r="A45" s="14">
        <v>1</v>
      </c>
      <c r="B45" s="20" t="s">
        <v>55</v>
      </c>
      <c r="C45" s="153">
        <v>900</v>
      </c>
      <c r="D45" s="153">
        <v>850</v>
      </c>
      <c r="E45" s="153">
        <v>800</v>
      </c>
      <c r="F45" s="153">
        <v>250</v>
      </c>
      <c r="G45" s="153">
        <v>450</v>
      </c>
      <c r="H45" s="153">
        <v>425</v>
      </c>
      <c r="I45" s="153">
        <v>450</v>
      </c>
      <c r="J45" s="153">
        <v>450</v>
      </c>
      <c r="K45" s="153">
        <v>740</v>
      </c>
      <c r="L45" s="153">
        <v>770</v>
      </c>
      <c r="M45" s="153">
        <v>840</v>
      </c>
      <c r="N45" s="153">
        <v>890</v>
      </c>
      <c r="O45" s="215">
        <f t="shared" si="10"/>
        <v>7815</v>
      </c>
      <c r="Q45" s="116"/>
      <c r="R45" s="116"/>
    </row>
    <row r="46" spans="1:18" s="7" customFormat="1" ht="15">
      <c r="A46" s="14">
        <v>2</v>
      </c>
      <c r="B46" s="20" t="s">
        <v>27</v>
      </c>
      <c r="C46" s="153">
        <v>700</v>
      </c>
      <c r="D46" s="153">
        <v>500</v>
      </c>
      <c r="E46" s="153">
        <v>500</v>
      </c>
      <c r="F46" s="153">
        <v>290</v>
      </c>
      <c r="G46" s="153">
        <v>190</v>
      </c>
      <c r="H46" s="153">
        <v>140</v>
      </c>
      <c r="I46" s="153">
        <v>100</v>
      </c>
      <c r="J46" s="153">
        <v>170</v>
      </c>
      <c r="K46" s="153">
        <v>450</v>
      </c>
      <c r="L46" s="153">
        <v>450</v>
      </c>
      <c r="M46" s="153">
        <v>500</v>
      </c>
      <c r="N46" s="153">
        <v>500</v>
      </c>
      <c r="O46" s="215">
        <f aca="true" t="shared" si="13" ref="O46:O72">SUM(C46:N46)</f>
        <v>4490</v>
      </c>
      <c r="Q46" s="116"/>
      <c r="R46" s="116"/>
    </row>
    <row r="47" spans="1:15" s="102" customFormat="1" ht="15">
      <c r="A47" s="104">
        <v>3</v>
      </c>
      <c r="B47" s="105" t="s">
        <v>28</v>
      </c>
      <c r="C47" s="157">
        <v>494</v>
      </c>
      <c r="D47" s="157">
        <v>444</v>
      </c>
      <c r="E47" s="157">
        <v>422</v>
      </c>
      <c r="F47" s="157">
        <v>370</v>
      </c>
      <c r="G47" s="157">
        <v>240</v>
      </c>
      <c r="H47" s="157">
        <v>315</v>
      </c>
      <c r="I47" s="157">
        <v>355</v>
      </c>
      <c r="J47" s="157">
        <v>360</v>
      </c>
      <c r="K47" s="157">
        <v>350</v>
      </c>
      <c r="L47" s="157">
        <v>640</v>
      </c>
      <c r="M47" s="157">
        <v>580</v>
      </c>
      <c r="N47" s="157">
        <v>720</v>
      </c>
      <c r="O47" s="216">
        <f t="shared" si="13"/>
        <v>5290</v>
      </c>
    </row>
    <row r="48" spans="1:15" s="102" customFormat="1" ht="15">
      <c r="A48" s="104">
        <v>4</v>
      </c>
      <c r="B48" s="105" t="s">
        <v>29</v>
      </c>
      <c r="C48" s="166">
        <v>1300</v>
      </c>
      <c r="D48" s="166">
        <v>1220</v>
      </c>
      <c r="E48" s="166">
        <v>1000</v>
      </c>
      <c r="F48" s="166">
        <v>740</v>
      </c>
      <c r="G48" s="166">
        <v>630</v>
      </c>
      <c r="H48" s="166">
        <v>600</v>
      </c>
      <c r="I48" s="166">
        <v>590</v>
      </c>
      <c r="J48" s="166">
        <v>590</v>
      </c>
      <c r="K48" s="166">
        <v>770</v>
      </c>
      <c r="L48" s="166">
        <v>780</v>
      </c>
      <c r="M48" s="166">
        <v>830</v>
      </c>
      <c r="N48" s="166">
        <v>1050</v>
      </c>
      <c r="O48" s="214">
        <f t="shared" si="13"/>
        <v>10100</v>
      </c>
    </row>
    <row r="49" spans="1:15" s="102" customFormat="1" ht="15">
      <c r="A49" s="104">
        <v>5</v>
      </c>
      <c r="B49" s="105" t="s">
        <v>74</v>
      </c>
      <c r="C49" s="166"/>
      <c r="D49" s="166"/>
      <c r="E49" s="166"/>
      <c r="F49" s="166"/>
      <c r="G49" s="166"/>
      <c r="H49" s="166"/>
      <c r="I49" s="166"/>
      <c r="J49" s="166"/>
      <c r="K49" s="166"/>
      <c r="L49" s="166"/>
      <c r="M49" s="166"/>
      <c r="N49" s="166"/>
      <c r="O49" s="214">
        <f t="shared" si="13"/>
        <v>0</v>
      </c>
    </row>
    <row r="50" spans="1:16" s="102" customFormat="1" ht="15">
      <c r="A50" s="104">
        <v>6</v>
      </c>
      <c r="B50" s="105" t="s">
        <v>67</v>
      </c>
      <c r="C50" s="166">
        <v>2125</v>
      </c>
      <c r="D50" s="166">
        <v>2125</v>
      </c>
      <c r="E50" s="166">
        <v>2125</v>
      </c>
      <c r="F50" s="166">
        <v>1925</v>
      </c>
      <c r="G50" s="166">
        <v>2125</v>
      </c>
      <c r="H50" s="166">
        <v>2125</v>
      </c>
      <c r="I50" s="166">
        <v>2125</v>
      </c>
      <c r="J50" s="166">
        <v>2125</v>
      </c>
      <c r="K50" s="166">
        <v>2125</v>
      </c>
      <c r="L50" s="166">
        <v>2125</v>
      </c>
      <c r="M50" s="166">
        <v>2125</v>
      </c>
      <c r="N50" s="166">
        <v>2125</v>
      </c>
      <c r="O50" s="214">
        <f t="shared" si="13"/>
        <v>25300</v>
      </c>
      <c r="P50" s="106"/>
    </row>
    <row r="51" spans="1:16" s="102" customFormat="1" ht="15">
      <c r="A51" s="104">
        <v>7</v>
      </c>
      <c r="B51" s="105" t="s">
        <v>73</v>
      </c>
      <c r="C51" s="293">
        <v>1085</v>
      </c>
      <c r="D51" s="293">
        <v>835</v>
      </c>
      <c r="E51" s="293">
        <v>735</v>
      </c>
      <c r="F51" s="293">
        <v>635</v>
      </c>
      <c r="G51" s="293">
        <v>685</v>
      </c>
      <c r="H51" s="293">
        <v>635</v>
      </c>
      <c r="I51" s="293">
        <v>485</v>
      </c>
      <c r="J51" s="293">
        <v>485</v>
      </c>
      <c r="K51" s="293">
        <v>485</v>
      </c>
      <c r="L51" s="293">
        <v>765</v>
      </c>
      <c r="M51" s="293">
        <v>700</v>
      </c>
      <c r="N51" s="293">
        <v>1070</v>
      </c>
      <c r="O51" s="214">
        <f t="shared" si="13"/>
        <v>8600</v>
      </c>
      <c r="P51" s="106"/>
    </row>
    <row r="52" spans="1:17" s="102" customFormat="1" ht="15">
      <c r="A52" s="104">
        <v>8</v>
      </c>
      <c r="B52" s="105" t="s">
        <v>56</v>
      </c>
      <c r="C52" s="166">
        <v>1275</v>
      </c>
      <c r="D52" s="166">
        <v>1075</v>
      </c>
      <c r="E52" s="166">
        <v>1075</v>
      </c>
      <c r="F52" s="166">
        <v>875</v>
      </c>
      <c r="G52" s="166">
        <v>975</v>
      </c>
      <c r="H52" s="166">
        <v>975</v>
      </c>
      <c r="I52" s="166">
        <v>975</v>
      </c>
      <c r="J52" s="166">
        <v>1075</v>
      </c>
      <c r="K52" s="166">
        <v>1075</v>
      </c>
      <c r="L52" s="166">
        <v>1075</v>
      </c>
      <c r="M52" s="166">
        <v>1275</v>
      </c>
      <c r="N52" s="166">
        <v>1375</v>
      </c>
      <c r="O52" s="214">
        <f t="shared" si="13"/>
        <v>13100</v>
      </c>
      <c r="Q52" s="107"/>
    </row>
    <row r="53" spans="1:17" s="102" customFormat="1" ht="15">
      <c r="A53" s="104">
        <v>9</v>
      </c>
      <c r="B53" s="105" t="s">
        <v>70</v>
      </c>
      <c r="C53" s="166">
        <v>590</v>
      </c>
      <c r="D53" s="166">
        <v>590</v>
      </c>
      <c r="E53" s="166">
        <v>580</v>
      </c>
      <c r="F53" s="166">
        <v>420</v>
      </c>
      <c r="G53" s="166">
        <v>200</v>
      </c>
      <c r="H53" s="166">
        <v>80</v>
      </c>
      <c r="I53" s="166">
        <v>90</v>
      </c>
      <c r="J53" s="166">
        <v>90</v>
      </c>
      <c r="K53" s="166">
        <v>190</v>
      </c>
      <c r="L53" s="166">
        <v>580</v>
      </c>
      <c r="M53" s="166">
        <v>580</v>
      </c>
      <c r="N53" s="166">
        <v>590</v>
      </c>
      <c r="O53" s="214">
        <f t="shared" si="13"/>
        <v>4580</v>
      </c>
      <c r="Q53" s="107"/>
    </row>
    <row r="54" spans="1:17" s="102" customFormat="1" ht="15">
      <c r="A54" s="104">
        <v>10</v>
      </c>
      <c r="B54" s="105" t="s">
        <v>69</v>
      </c>
      <c r="C54" s="166"/>
      <c r="D54" s="166"/>
      <c r="E54" s="166"/>
      <c r="F54" s="166"/>
      <c r="G54" s="166"/>
      <c r="H54" s="166"/>
      <c r="I54" s="166"/>
      <c r="J54" s="166"/>
      <c r="K54" s="166"/>
      <c r="L54" s="166"/>
      <c r="M54" s="166"/>
      <c r="N54" s="166"/>
      <c r="O54" s="214">
        <f t="shared" si="13"/>
        <v>0</v>
      </c>
      <c r="P54" s="108"/>
      <c r="Q54" s="107"/>
    </row>
    <row r="55" spans="1:17" s="102" customFormat="1" ht="15">
      <c r="A55" s="104">
        <v>11</v>
      </c>
      <c r="B55" s="105" t="s">
        <v>64</v>
      </c>
      <c r="C55" s="166">
        <v>640</v>
      </c>
      <c r="D55" s="166">
        <v>590</v>
      </c>
      <c r="E55" s="166">
        <v>490</v>
      </c>
      <c r="F55" s="166">
        <v>410</v>
      </c>
      <c r="G55" s="166">
        <v>340</v>
      </c>
      <c r="H55" s="166">
        <v>290</v>
      </c>
      <c r="I55" s="166">
        <v>290</v>
      </c>
      <c r="J55" s="166">
        <v>290</v>
      </c>
      <c r="K55" s="166">
        <v>340</v>
      </c>
      <c r="L55" s="166">
        <v>490</v>
      </c>
      <c r="M55" s="166">
        <v>490</v>
      </c>
      <c r="N55" s="166">
        <v>790</v>
      </c>
      <c r="O55" s="214">
        <f t="shared" si="13"/>
        <v>5450</v>
      </c>
      <c r="P55" s="108"/>
      <c r="Q55" s="107"/>
    </row>
    <row r="56" spans="1:17" s="102" customFormat="1" ht="15">
      <c r="A56" s="104">
        <v>12</v>
      </c>
      <c r="B56" s="105" t="s">
        <v>66</v>
      </c>
      <c r="C56" s="166">
        <v>880</v>
      </c>
      <c r="D56" s="166">
        <v>880</v>
      </c>
      <c r="E56" s="166">
        <v>880</v>
      </c>
      <c r="F56" s="166">
        <v>700</v>
      </c>
      <c r="G56" s="166">
        <v>710</v>
      </c>
      <c r="H56" s="166">
        <v>810</v>
      </c>
      <c r="I56" s="166">
        <v>580</v>
      </c>
      <c r="J56" s="166">
        <v>600</v>
      </c>
      <c r="K56" s="166">
        <v>780</v>
      </c>
      <c r="L56" s="166">
        <v>880</v>
      </c>
      <c r="M56" s="166">
        <v>880</v>
      </c>
      <c r="N56" s="166">
        <v>900</v>
      </c>
      <c r="O56" s="214">
        <f t="shared" si="13"/>
        <v>9480</v>
      </c>
      <c r="Q56" s="107"/>
    </row>
    <row r="57" spans="1:17" s="102" customFormat="1" ht="15">
      <c r="A57" s="104">
        <v>13</v>
      </c>
      <c r="B57" s="105" t="s">
        <v>12</v>
      </c>
      <c r="C57" s="166">
        <v>105</v>
      </c>
      <c r="D57" s="166">
        <v>100</v>
      </c>
      <c r="E57" s="166">
        <v>95</v>
      </c>
      <c r="F57" s="166">
        <v>80</v>
      </c>
      <c r="G57" s="166">
        <v>70</v>
      </c>
      <c r="H57" s="166">
        <v>40</v>
      </c>
      <c r="I57" s="166">
        <v>50</v>
      </c>
      <c r="J57" s="166">
        <v>80</v>
      </c>
      <c r="K57" s="166">
        <v>80</v>
      </c>
      <c r="L57" s="166">
        <v>85</v>
      </c>
      <c r="M57" s="166">
        <v>95</v>
      </c>
      <c r="N57" s="166">
        <v>100</v>
      </c>
      <c r="O57" s="214">
        <f t="shared" si="13"/>
        <v>980</v>
      </c>
      <c r="P57" s="108"/>
      <c r="Q57" s="107"/>
    </row>
    <row r="58" spans="1:17" s="99" customFormat="1" ht="15">
      <c r="A58" s="101">
        <v>14</v>
      </c>
      <c r="B58" s="111" t="s">
        <v>62</v>
      </c>
      <c r="C58" s="157">
        <v>1080</v>
      </c>
      <c r="D58" s="157">
        <v>1080</v>
      </c>
      <c r="E58" s="157">
        <v>980</v>
      </c>
      <c r="F58" s="157">
        <v>700</v>
      </c>
      <c r="G58" s="157">
        <v>700</v>
      </c>
      <c r="H58" s="157">
        <v>600</v>
      </c>
      <c r="I58" s="157">
        <v>600</v>
      </c>
      <c r="J58" s="157">
        <v>600</v>
      </c>
      <c r="K58" s="157">
        <v>780</v>
      </c>
      <c r="L58" s="157">
        <v>880</v>
      </c>
      <c r="M58" s="157">
        <v>1070</v>
      </c>
      <c r="N58" s="157">
        <v>1100</v>
      </c>
      <c r="O58" s="216">
        <f t="shared" si="13"/>
        <v>10170</v>
      </c>
      <c r="Q58" s="100"/>
    </row>
    <row r="59" spans="1:17" s="99" customFormat="1" ht="15">
      <c r="A59" s="101">
        <v>15</v>
      </c>
      <c r="B59" s="111" t="s">
        <v>65</v>
      </c>
      <c r="C59" s="157">
        <v>760</v>
      </c>
      <c r="D59" s="157">
        <v>760</v>
      </c>
      <c r="E59" s="157">
        <v>800</v>
      </c>
      <c r="F59" s="157">
        <v>480</v>
      </c>
      <c r="G59" s="157">
        <v>410</v>
      </c>
      <c r="H59" s="157">
        <v>410</v>
      </c>
      <c r="I59" s="157">
        <v>570</v>
      </c>
      <c r="J59" s="157">
        <v>1060</v>
      </c>
      <c r="K59" s="157">
        <v>550</v>
      </c>
      <c r="L59" s="157">
        <v>660</v>
      </c>
      <c r="M59" s="157">
        <v>650</v>
      </c>
      <c r="N59" s="157">
        <v>770</v>
      </c>
      <c r="O59" s="216">
        <f t="shared" si="13"/>
        <v>7880</v>
      </c>
      <c r="Q59" s="100"/>
    </row>
    <row r="60" spans="1:17" s="99" customFormat="1" ht="15">
      <c r="A60" s="101">
        <v>16</v>
      </c>
      <c r="B60" s="111" t="s">
        <v>121</v>
      </c>
      <c r="C60" s="157">
        <v>5900</v>
      </c>
      <c r="D60" s="157">
        <v>5900</v>
      </c>
      <c r="E60" s="157">
        <v>4900</v>
      </c>
      <c r="F60" s="157">
        <v>3400</v>
      </c>
      <c r="G60" s="157">
        <v>3400</v>
      </c>
      <c r="H60" s="157">
        <v>3400</v>
      </c>
      <c r="I60" s="157">
        <v>3400</v>
      </c>
      <c r="J60" s="157">
        <v>3400</v>
      </c>
      <c r="K60" s="157">
        <v>3850</v>
      </c>
      <c r="L60" s="157">
        <v>5855</v>
      </c>
      <c r="M60" s="157">
        <v>5900</v>
      </c>
      <c r="N60" s="157">
        <v>5900</v>
      </c>
      <c r="O60" s="216">
        <f>SUM(C60:N60)</f>
        <v>55205</v>
      </c>
      <c r="Q60" s="100"/>
    </row>
    <row r="61" spans="1:17" s="99" customFormat="1" ht="15">
      <c r="A61" s="101">
        <v>17</v>
      </c>
      <c r="B61" s="111" t="s">
        <v>122</v>
      </c>
      <c r="C61" s="157">
        <v>3100</v>
      </c>
      <c r="D61" s="157">
        <v>3030</v>
      </c>
      <c r="E61" s="157">
        <v>3000</v>
      </c>
      <c r="F61" s="157">
        <v>2800</v>
      </c>
      <c r="G61" s="157">
        <v>3000</v>
      </c>
      <c r="H61" s="157">
        <v>2500</v>
      </c>
      <c r="I61" s="157">
        <v>2500</v>
      </c>
      <c r="J61" s="157">
        <v>3000</v>
      </c>
      <c r="K61" s="157">
        <v>3000</v>
      </c>
      <c r="L61" s="157">
        <v>3000</v>
      </c>
      <c r="M61" s="157">
        <v>3130</v>
      </c>
      <c r="N61" s="157">
        <v>3200</v>
      </c>
      <c r="O61" s="216">
        <f t="shared" si="13"/>
        <v>35260</v>
      </c>
      <c r="Q61" s="100"/>
    </row>
    <row r="62" spans="1:17" s="102" customFormat="1" ht="15">
      <c r="A62" s="104">
        <v>18</v>
      </c>
      <c r="B62" s="105" t="s">
        <v>71</v>
      </c>
      <c r="C62" s="166">
        <v>785</v>
      </c>
      <c r="D62" s="166">
        <v>685</v>
      </c>
      <c r="E62" s="166">
        <v>685</v>
      </c>
      <c r="F62" s="166">
        <v>485</v>
      </c>
      <c r="G62" s="166">
        <v>685</v>
      </c>
      <c r="H62" s="166">
        <v>685</v>
      </c>
      <c r="I62" s="166">
        <v>685</v>
      </c>
      <c r="J62" s="166">
        <v>685</v>
      </c>
      <c r="K62" s="166">
        <v>585</v>
      </c>
      <c r="L62" s="166">
        <v>585</v>
      </c>
      <c r="M62" s="166">
        <v>685</v>
      </c>
      <c r="N62" s="166">
        <v>755</v>
      </c>
      <c r="O62" s="214">
        <f t="shared" si="13"/>
        <v>7990</v>
      </c>
      <c r="Q62" s="107"/>
    </row>
    <row r="63" spans="1:17" s="102" customFormat="1" ht="15">
      <c r="A63" s="104">
        <v>19</v>
      </c>
      <c r="B63" s="105" t="s">
        <v>15</v>
      </c>
      <c r="C63" s="166">
        <v>450</v>
      </c>
      <c r="D63" s="166">
        <v>440</v>
      </c>
      <c r="E63" s="166">
        <v>440</v>
      </c>
      <c r="F63" s="166">
        <v>490</v>
      </c>
      <c r="G63" s="166">
        <v>190</v>
      </c>
      <c r="H63" s="166">
        <v>190</v>
      </c>
      <c r="I63" s="166">
        <v>190</v>
      </c>
      <c r="J63" s="166">
        <v>190</v>
      </c>
      <c r="K63" s="166">
        <v>290</v>
      </c>
      <c r="L63" s="166">
        <v>340</v>
      </c>
      <c r="M63" s="166">
        <v>450</v>
      </c>
      <c r="N63" s="166">
        <v>450</v>
      </c>
      <c r="O63" s="214">
        <f t="shared" si="13"/>
        <v>4110</v>
      </c>
      <c r="Q63" s="107"/>
    </row>
    <row r="64" spans="1:17" s="99" customFormat="1" ht="15">
      <c r="A64" s="104">
        <v>20</v>
      </c>
      <c r="B64" s="111" t="s">
        <v>61</v>
      </c>
      <c r="C64" s="157">
        <v>1670</v>
      </c>
      <c r="D64" s="157">
        <v>1470</v>
      </c>
      <c r="E64" s="157">
        <v>1470</v>
      </c>
      <c r="F64" s="157">
        <v>1170</v>
      </c>
      <c r="G64" s="157">
        <v>1170</v>
      </c>
      <c r="H64" s="157">
        <v>670</v>
      </c>
      <c r="I64" s="157">
        <v>670</v>
      </c>
      <c r="J64" s="157">
        <v>670</v>
      </c>
      <c r="K64" s="157">
        <v>1070</v>
      </c>
      <c r="L64" s="157">
        <v>1270</v>
      </c>
      <c r="M64" s="157">
        <v>1470</v>
      </c>
      <c r="N64" s="157">
        <v>1570</v>
      </c>
      <c r="O64" s="216">
        <f t="shared" si="13"/>
        <v>14340</v>
      </c>
      <c r="Q64" s="100"/>
    </row>
    <row r="65" spans="1:17" s="99" customFormat="1" ht="15">
      <c r="A65" s="101">
        <v>21</v>
      </c>
      <c r="B65" s="111" t="s">
        <v>68</v>
      </c>
      <c r="C65" s="157">
        <v>890</v>
      </c>
      <c r="D65" s="157">
        <v>890</v>
      </c>
      <c r="E65" s="157">
        <v>680</v>
      </c>
      <c r="F65" s="157">
        <v>240</v>
      </c>
      <c r="G65" s="157">
        <v>240</v>
      </c>
      <c r="H65" s="157">
        <v>240</v>
      </c>
      <c r="I65" s="157">
        <v>240</v>
      </c>
      <c r="J65" s="157">
        <v>240</v>
      </c>
      <c r="K65" s="157">
        <v>730</v>
      </c>
      <c r="L65" s="157">
        <v>780</v>
      </c>
      <c r="M65" s="157">
        <v>885</v>
      </c>
      <c r="N65" s="157">
        <v>890</v>
      </c>
      <c r="O65" s="216">
        <f t="shared" si="13"/>
        <v>6945</v>
      </c>
      <c r="P65" s="115"/>
      <c r="Q65" s="100"/>
    </row>
    <row r="66" spans="1:17" s="102" customFormat="1" ht="15">
      <c r="A66" s="104">
        <v>22</v>
      </c>
      <c r="B66" s="105" t="s">
        <v>17</v>
      </c>
      <c r="C66" s="166">
        <v>590</v>
      </c>
      <c r="D66" s="166">
        <v>540</v>
      </c>
      <c r="E66" s="166">
        <v>470</v>
      </c>
      <c r="F66" s="166">
        <v>540</v>
      </c>
      <c r="G66" s="166">
        <v>360</v>
      </c>
      <c r="H66" s="166">
        <v>190</v>
      </c>
      <c r="I66" s="166">
        <v>190</v>
      </c>
      <c r="J66" s="166">
        <v>240</v>
      </c>
      <c r="K66" s="166">
        <v>340</v>
      </c>
      <c r="L66" s="166">
        <v>490</v>
      </c>
      <c r="M66" s="166">
        <v>540</v>
      </c>
      <c r="N66" s="166">
        <v>590</v>
      </c>
      <c r="O66" s="214">
        <f t="shared" si="13"/>
        <v>5080</v>
      </c>
      <c r="Q66" s="107"/>
    </row>
    <row r="67" spans="1:15" s="102" customFormat="1" ht="15">
      <c r="A67" s="104">
        <v>23</v>
      </c>
      <c r="B67" s="105" t="s">
        <v>59</v>
      </c>
      <c r="C67" s="166">
        <v>785</v>
      </c>
      <c r="D67" s="166">
        <v>785</v>
      </c>
      <c r="E67" s="166">
        <v>885</v>
      </c>
      <c r="F67" s="166">
        <v>685</v>
      </c>
      <c r="G67" s="166">
        <v>680</v>
      </c>
      <c r="H67" s="166">
        <v>580</v>
      </c>
      <c r="I67" s="166">
        <v>580</v>
      </c>
      <c r="J67" s="166">
        <v>580</v>
      </c>
      <c r="K67" s="166">
        <v>785</v>
      </c>
      <c r="L67" s="166">
        <v>885</v>
      </c>
      <c r="M67" s="166">
        <v>885</v>
      </c>
      <c r="N67" s="166">
        <v>885</v>
      </c>
      <c r="O67" s="214">
        <f t="shared" si="13"/>
        <v>9000</v>
      </c>
    </row>
    <row r="68" spans="1:15" s="99" customFormat="1" ht="15">
      <c r="A68" s="104">
        <v>24</v>
      </c>
      <c r="B68" s="111" t="s">
        <v>57</v>
      </c>
      <c r="C68" s="157">
        <v>1000</v>
      </c>
      <c r="D68" s="157">
        <v>950</v>
      </c>
      <c r="E68" s="157">
        <v>970</v>
      </c>
      <c r="F68" s="157">
        <v>580</v>
      </c>
      <c r="G68" s="157">
        <v>850</v>
      </c>
      <c r="H68" s="157">
        <v>620</v>
      </c>
      <c r="I68" s="157">
        <v>720</v>
      </c>
      <c r="J68" s="157">
        <v>630</v>
      </c>
      <c r="K68" s="157">
        <v>530</v>
      </c>
      <c r="L68" s="157">
        <v>880</v>
      </c>
      <c r="M68" s="157">
        <v>1000</v>
      </c>
      <c r="N68" s="157">
        <v>980</v>
      </c>
      <c r="O68" s="216">
        <f t="shared" si="13"/>
        <v>9710</v>
      </c>
    </row>
    <row r="69" spans="1:15" s="99" customFormat="1" ht="15">
      <c r="A69" s="101">
        <v>25</v>
      </c>
      <c r="B69" s="111" t="s">
        <v>60</v>
      </c>
      <c r="C69" s="157">
        <v>985</v>
      </c>
      <c r="D69" s="157">
        <v>890</v>
      </c>
      <c r="E69" s="157">
        <v>790</v>
      </c>
      <c r="F69" s="157">
        <v>490</v>
      </c>
      <c r="G69" s="157">
        <v>340</v>
      </c>
      <c r="H69" s="157">
        <v>290</v>
      </c>
      <c r="I69" s="157">
        <v>335</v>
      </c>
      <c r="J69" s="157">
        <v>335</v>
      </c>
      <c r="K69" s="157">
        <v>485</v>
      </c>
      <c r="L69" s="157">
        <v>640</v>
      </c>
      <c r="M69" s="157">
        <v>740</v>
      </c>
      <c r="N69" s="157">
        <v>780</v>
      </c>
      <c r="O69" s="216">
        <f t="shared" si="13"/>
        <v>7100</v>
      </c>
    </row>
    <row r="70" spans="1:18" s="99" customFormat="1" ht="15">
      <c r="A70" s="101">
        <v>26</v>
      </c>
      <c r="B70" s="111" t="s">
        <v>63</v>
      </c>
      <c r="C70" s="157">
        <v>300</v>
      </c>
      <c r="D70" s="157">
        <v>300</v>
      </c>
      <c r="E70" s="157">
        <v>240</v>
      </c>
      <c r="F70" s="157">
        <v>190</v>
      </c>
      <c r="G70" s="157">
        <v>190</v>
      </c>
      <c r="H70" s="157">
        <v>190</v>
      </c>
      <c r="I70" s="157">
        <v>190</v>
      </c>
      <c r="J70" s="157">
        <v>190</v>
      </c>
      <c r="K70" s="157">
        <v>190</v>
      </c>
      <c r="L70" s="157">
        <v>250</v>
      </c>
      <c r="M70" s="157">
        <v>300</v>
      </c>
      <c r="N70" s="157">
        <v>300</v>
      </c>
      <c r="O70" s="216">
        <f t="shared" si="13"/>
        <v>2830</v>
      </c>
      <c r="Q70" s="100"/>
      <c r="R70" s="100"/>
    </row>
    <row r="71" spans="1:18" s="99" customFormat="1" ht="15">
      <c r="A71" s="101">
        <v>27</v>
      </c>
      <c r="B71" s="111" t="s">
        <v>23</v>
      </c>
      <c r="C71" s="157">
        <v>600</v>
      </c>
      <c r="D71" s="157">
        <v>590</v>
      </c>
      <c r="E71" s="157">
        <v>490</v>
      </c>
      <c r="F71" s="157">
        <v>490</v>
      </c>
      <c r="G71" s="157">
        <v>290</v>
      </c>
      <c r="H71" s="157">
        <v>290</v>
      </c>
      <c r="I71" s="157">
        <v>290</v>
      </c>
      <c r="J71" s="157">
        <v>290</v>
      </c>
      <c r="K71" s="157">
        <v>340</v>
      </c>
      <c r="L71" s="157">
        <v>340</v>
      </c>
      <c r="M71" s="157">
        <v>490</v>
      </c>
      <c r="N71" s="157">
        <v>600</v>
      </c>
      <c r="O71" s="216">
        <f t="shared" si="13"/>
        <v>5100</v>
      </c>
      <c r="Q71" s="100"/>
      <c r="R71" s="100"/>
    </row>
    <row r="72" spans="1:18" s="99" customFormat="1" ht="15">
      <c r="A72" s="101">
        <v>28</v>
      </c>
      <c r="B72" s="111" t="s">
        <v>58</v>
      </c>
      <c r="C72" s="157">
        <v>1280</v>
      </c>
      <c r="D72" s="157">
        <v>1080</v>
      </c>
      <c r="E72" s="157">
        <v>975</v>
      </c>
      <c r="F72" s="157">
        <v>875</v>
      </c>
      <c r="G72" s="157">
        <v>975</v>
      </c>
      <c r="H72" s="157">
        <v>975</v>
      </c>
      <c r="I72" s="157">
        <v>975</v>
      </c>
      <c r="J72" s="157">
        <v>975</v>
      </c>
      <c r="K72" s="157">
        <v>975</v>
      </c>
      <c r="L72" s="157">
        <v>980</v>
      </c>
      <c r="M72" s="157">
        <v>975</v>
      </c>
      <c r="N72" s="157">
        <v>1380</v>
      </c>
      <c r="O72" s="216">
        <f t="shared" si="13"/>
        <v>12420</v>
      </c>
      <c r="Q72" s="100"/>
      <c r="R72" s="100"/>
    </row>
    <row r="73" spans="1:18" s="99" customFormat="1" ht="15">
      <c r="A73" s="101">
        <v>29</v>
      </c>
      <c r="B73" s="111" t="s">
        <v>24</v>
      </c>
      <c r="C73" s="290">
        <v>785</v>
      </c>
      <c r="D73" s="290">
        <v>785</v>
      </c>
      <c r="E73" s="290">
        <v>685</v>
      </c>
      <c r="F73" s="290">
        <v>685</v>
      </c>
      <c r="G73" s="290">
        <v>685</v>
      </c>
      <c r="H73" s="290">
        <v>585</v>
      </c>
      <c r="I73" s="290">
        <v>580</v>
      </c>
      <c r="J73" s="290">
        <v>580</v>
      </c>
      <c r="K73" s="290">
        <v>785</v>
      </c>
      <c r="L73" s="290">
        <v>785</v>
      </c>
      <c r="M73" s="290">
        <v>785</v>
      </c>
      <c r="N73" s="290">
        <v>785</v>
      </c>
      <c r="O73" s="216">
        <f>SUM(C73:N73)</f>
        <v>8510</v>
      </c>
      <c r="P73" s="115"/>
      <c r="Q73" s="100"/>
      <c r="R73" s="100"/>
    </row>
    <row r="74" spans="1:18" s="102" customFormat="1" ht="12.75" customHeight="1">
      <c r="A74" s="104">
        <v>30</v>
      </c>
      <c r="B74" s="112" t="s">
        <v>107</v>
      </c>
      <c r="C74" s="294">
        <v>1370</v>
      </c>
      <c r="D74" s="294">
        <v>1370</v>
      </c>
      <c r="E74" s="294">
        <v>1370</v>
      </c>
      <c r="F74" s="294">
        <v>1270</v>
      </c>
      <c r="G74" s="294">
        <v>1370</v>
      </c>
      <c r="H74" s="294">
        <v>1360</v>
      </c>
      <c r="I74" s="294">
        <v>1360</v>
      </c>
      <c r="J74" s="293">
        <v>1370</v>
      </c>
      <c r="K74" s="294">
        <v>1370</v>
      </c>
      <c r="L74" s="294">
        <v>1470</v>
      </c>
      <c r="M74" s="294">
        <v>1470</v>
      </c>
      <c r="N74" s="294">
        <v>1470</v>
      </c>
      <c r="O74" s="172">
        <f>SUM(C74:N74)</f>
        <v>16620</v>
      </c>
      <c r="P74" s="113"/>
      <c r="Q74" s="107"/>
      <c r="R74" s="107"/>
    </row>
    <row r="75" spans="1:18" s="102" customFormat="1" ht="15" hidden="1">
      <c r="A75" s="104"/>
      <c r="B75" s="112" t="s">
        <v>135</v>
      </c>
      <c r="C75" s="294"/>
      <c r="D75" s="294"/>
      <c r="E75" s="294"/>
      <c r="F75" s="294"/>
      <c r="G75" s="294"/>
      <c r="H75" s="294"/>
      <c r="I75" s="294"/>
      <c r="J75" s="293"/>
      <c r="K75" s="294"/>
      <c r="L75" s="294"/>
      <c r="M75" s="294"/>
      <c r="N75" s="294"/>
      <c r="O75" s="172"/>
      <c r="P75" s="113"/>
      <c r="Q75" s="107"/>
      <c r="R75" s="107"/>
    </row>
    <row r="76" spans="1:16" s="103" customFormat="1" ht="15">
      <c r="A76" s="104">
        <v>31</v>
      </c>
      <c r="B76" s="112" t="s">
        <v>133</v>
      </c>
      <c r="C76" s="294">
        <v>170</v>
      </c>
      <c r="D76" s="294">
        <v>170</v>
      </c>
      <c r="E76" s="294">
        <v>190</v>
      </c>
      <c r="F76" s="294">
        <v>135</v>
      </c>
      <c r="G76" s="294">
        <v>100</v>
      </c>
      <c r="H76" s="294">
        <v>70</v>
      </c>
      <c r="I76" s="294">
        <v>70</v>
      </c>
      <c r="J76" s="294">
        <v>70</v>
      </c>
      <c r="K76" s="294">
        <v>70</v>
      </c>
      <c r="L76" s="294">
        <v>150</v>
      </c>
      <c r="M76" s="294">
        <v>150</v>
      </c>
      <c r="N76" s="294">
        <v>150</v>
      </c>
      <c r="O76" s="172">
        <f>SUM(C76:N76)</f>
        <v>1495</v>
      </c>
      <c r="P76" s="102"/>
    </row>
    <row r="77" spans="1:18" s="45" customFormat="1" ht="14.25">
      <c r="A77" s="135" t="s">
        <v>105</v>
      </c>
      <c r="B77" s="135" t="s">
        <v>30</v>
      </c>
      <c r="C77" s="158">
        <f>SUM(C78:C98)</f>
        <v>121021</v>
      </c>
      <c r="D77" s="158">
        <f aca="true" t="shared" si="14" ref="D77:N77">SUM(D78:D98)</f>
        <v>135883</v>
      </c>
      <c r="E77" s="158">
        <f t="shared" si="14"/>
        <v>121118</v>
      </c>
      <c r="F77" s="158">
        <f t="shared" si="14"/>
        <v>112824</v>
      </c>
      <c r="G77" s="158">
        <f t="shared" si="14"/>
        <v>85558</v>
      </c>
      <c r="H77" s="158">
        <f t="shared" si="14"/>
        <v>74390</v>
      </c>
      <c r="I77" s="158">
        <f t="shared" si="14"/>
        <v>46483</v>
      </c>
      <c r="J77" s="158">
        <f t="shared" si="14"/>
        <v>49229</v>
      </c>
      <c r="K77" s="158">
        <f t="shared" si="14"/>
        <v>105294</v>
      </c>
      <c r="L77" s="158">
        <f t="shared" si="14"/>
        <v>122511</v>
      </c>
      <c r="M77" s="158">
        <f t="shared" si="14"/>
        <v>132807</v>
      </c>
      <c r="N77" s="158">
        <f t="shared" si="14"/>
        <v>157535</v>
      </c>
      <c r="O77" s="158">
        <f>SUM(C77:N77)</f>
        <v>1264653</v>
      </c>
      <c r="Q77" s="46"/>
      <c r="R77" s="46"/>
    </row>
    <row r="78" spans="1:18" s="7" customFormat="1" ht="15">
      <c r="A78" s="14"/>
      <c r="B78" s="20" t="s">
        <v>91</v>
      </c>
      <c r="C78" s="295">
        <v>11775</v>
      </c>
      <c r="D78" s="295">
        <v>11775</v>
      </c>
      <c r="E78" s="295">
        <v>11775</v>
      </c>
      <c r="F78" s="295">
        <v>11275</v>
      </c>
      <c r="G78" s="295">
        <v>8775</v>
      </c>
      <c r="H78" s="295">
        <v>7775</v>
      </c>
      <c r="I78" s="295">
        <v>4775</v>
      </c>
      <c r="J78" s="295">
        <v>4775</v>
      </c>
      <c r="K78" s="295">
        <v>13775</v>
      </c>
      <c r="L78" s="295">
        <v>14850</v>
      </c>
      <c r="M78" s="295">
        <v>15297</v>
      </c>
      <c r="N78" s="295">
        <v>16495</v>
      </c>
      <c r="O78" s="167">
        <f>SUM(C78:N78)</f>
        <v>133117</v>
      </c>
      <c r="P78" s="36"/>
      <c r="Q78" s="131"/>
      <c r="R78" s="11"/>
    </row>
    <row r="79" spans="1:18" s="7" customFormat="1" ht="15">
      <c r="A79" s="14"/>
      <c r="B79" s="20" t="s">
        <v>92</v>
      </c>
      <c r="C79" s="295">
        <v>7300</v>
      </c>
      <c r="D79" s="295">
        <v>8300</v>
      </c>
      <c r="E79" s="295">
        <v>6800</v>
      </c>
      <c r="F79" s="295">
        <v>8300</v>
      </c>
      <c r="G79" s="295">
        <v>5180</v>
      </c>
      <c r="H79" s="295">
        <v>5100</v>
      </c>
      <c r="I79" s="295">
        <v>750</v>
      </c>
      <c r="J79" s="295">
        <v>650</v>
      </c>
      <c r="K79" s="295">
        <v>7100</v>
      </c>
      <c r="L79" s="295">
        <v>8050</v>
      </c>
      <c r="M79" s="295">
        <v>9120</v>
      </c>
      <c r="N79" s="295">
        <v>10638</v>
      </c>
      <c r="O79" s="167">
        <f aca="true" t="shared" si="15" ref="O79:O98">SUM(C79:N79)</f>
        <v>77288</v>
      </c>
      <c r="P79" s="22"/>
      <c r="Q79" s="48"/>
      <c r="R79" s="11"/>
    </row>
    <row r="80" spans="1:18" s="7" customFormat="1" ht="15">
      <c r="A80" s="14"/>
      <c r="B80" s="20" t="s">
        <v>94</v>
      </c>
      <c r="C80" s="295">
        <v>4200</v>
      </c>
      <c r="D80" s="295">
        <v>4200</v>
      </c>
      <c r="E80" s="295">
        <v>4300</v>
      </c>
      <c r="F80" s="295">
        <v>4550</v>
      </c>
      <c r="G80" s="295">
        <v>3800</v>
      </c>
      <c r="H80" s="295">
        <v>3400</v>
      </c>
      <c r="I80" s="295">
        <v>2800</v>
      </c>
      <c r="J80" s="295">
        <v>4000</v>
      </c>
      <c r="K80" s="295">
        <v>4300</v>
      </c>
      <c r="L80" s="295">
        <v>5000</v>
      </c>
      <c r="M80" s="295">
        <v>4900</v>
      </c>
      <c r="N80" s="295">
        <v>5500</v>
      </c>
      <c r="O80" s="167">
        <f t="shared" si="15"/>
        <v>50950</v>
      </c>
      <c r="Q80" s="131"/>
      <c r="R80" s="11"/>
    </row>
    <row r="81" spans="1:18" s="7" customFormat="1" ht="15" customHeight="1">
      <c r="A81" s="14"/>
      <c r="B81" s="20" t="s">
        <v>84</v>
      </c>
      <c r="C81" s="295">
        <v>11600</v>
      </c>
      <c r="D81" s="295">
        <v>11700</v>
      </c>
      <c r="E81" s="295">
        <v>11700</v>
      </c>
      <c r="F81" s="295">
        <v>11640</v>
      </c>
      <c r="G81" s="295">
        <v>10000</v>
      </c>
      <c r="H81" s="295">
        <v>8350</v>
      </c>
      <c r="I81" s="295">
        <v>5200</v>
      </c>
      <c r="J81" s="295">
        <v>3845</v>
      </c>
      <c r="K81" s="296">
        <v>10500</v>
      </c>
      <c r="L81" s="295">
        <v>11160</v>
      </c>
      <c r="M81" s="295">
        <v>11800</v>
      </c>
      <c r="N81" s="295">
        <v>15550</v>
      </c>
      <c r="O81" s="167">
        <f t="shared" si="15"/>
        <v>123045</v>
      </c>
      <c r="Q81" s="131"/>
      <c r="R81" s="11"/>
    </row>
    <row r="82" spans="1:18" s="7" customFormat="1" ht="15">
      <c r="A82" s="14"/>
      <c r="B82" s="20" t="s">
        <v>112</v>
      </c>
      <c r="C82" s="297">
        <v>5910</v>
      </c>
      <c r="D82" s="297">
        <v>6500</v>
      </c>
      <c r="E82" s="297">
        <v>5660</v>
      </c>
      <c r="F82" s="297">
        <v>4775</v>
      </c>
      <c r="G82" s="297">
        <v>3810</v>
      </c>
      <c r="H82" s="297">
        <v>2910</v>
      </c>
      <c r="I82" s="297">
        <v>1806</v>
      </c>
      <c r="J82" s="297">
        <v>1950</v>
      </c>
      <c r="K82" s="297">
        <v>4375</v>
      </c>
      <c r="L82" s="297">
        <v>4875</v>
      </c>
      <c r="M82" s="297">
        <v>5542</v>
      </c>
      <c r="N82" s="297">
        <v>6510</v>
      </c>
      <c r="O82" s="167">
        <f t="shared" si="15"/>
        <v>54623</v>
      </c>
      <c r="P82" s="51"/>
      <c r="Q82" s="131"/>
      <c r="R82" s="11"/>
    </row>
    <row r="83" spans="1:18" s="7" customFormat="1" ht="15.75" customHeight="1">
      <c r="A83" s="14"/>
      <c r="B83" s="21" t="s">
        <v>93</v>
      </c>
      <c r="C83" s="295">
        <v>1510</v>
      </c>
      <c r="D83" s="295">
        <v>5600</v>
      </c>
      <c r="E83" s="295">
        <v>5300</v>
      </c>
      <c r="F83" s="295">
        <v>3575</v>
      </c>
      <c r="G83" s="295">
        <v>3175</v>
      </c>
      <c r="H83" s="295">
        <v>3385</v>
      </c>
      <c r="I83" s="295">
        <v>2885</v>
      </c>
      <c r="J83" s="295">
        <v>2880</v>
      </c>
      <c r="K83" s="295">
        <v>3984</v>
      </c>
      <c r="L83" s="295">
        <v>4170</v>
      </c>
      <c r="M83" s="295">
        <v>4275</v>
      </c>
      <c r="N83" s="295">
        <v>4373</v>
      </c>
      <c r="O83" s="167">
        <f t="shared" si="15"/>
        <v>45112</v>
      </c>
      <c r="Q83" s="131"/>
      <c r="R83" s="11"/>
    </row>
    <row r="84" spans="1:18" s="7" customFormat="1" ht="15">
      <c r="A84" s="14"/>
      <c r="B84" s="20" t="s">
        <v>108</v>
      </c>
      <c r="C84" s="295">
        <v>21900</v>
      </c>
      <c r="D84" s="295">
        <v>26100</v>
      </c>
      <c r="E84" s="295">
        <v>23500</v>
      </c>
      <c r="F84" s="295">
        <v>21800</v>
      </c>
      <c r="G84" s="295">
        <v>15700</v>
      </c>
      <c r="H84" s="295">
        <v>12200</v>
      </c>
      <c r="I84" s="295">
        <v>6000</v>
      </c>
      <c r="J84" s="295">
        <v>8700</v>
      </c>
      <c r="K84" s="295">
        <v>21550</v>
      </c>
      <c r="L84" s="295">
        <v>24586</v>
      </c>
      <c r="M84" s="295">
        <v>22500</v>
      </c>
      <c r="N84" s="295">
        <v>27200</v>
      </c>
      <c r="O84" s="167">
        <f t="shared" si="15"/>
        <v>231736</v>
      </c>
      <c r="P84" s="22"/>
      <c r="Q84" s="131"/>
      <c r="R84" s="11"/>
    </row>
    <row r="85" spans="1:18" s="7" customFormat="1" ht="15">
      <c r="A85" s="14"/>
      <c r="B85" s="20" t="s">
        <v>85</v>
      </c>
      <c r="C85" s="295">
        <v>4905</v>
      </c>
      <c r="D85" s="295">
        <v>5405</v>
      </c>
      <c r="E85" s="295">
        <v>5240</v>
      </c>
      <c r="F85" s="295">
        <v>4775</v>
      </c>
      <c r="G85" s="295">
        <v>3215</v>
      </c>
      <c r="H85" s="295">
        <v>3215</v>
      </c>
      <c r="I85" s="295">
        <v>2265</v>
      </c>
      <c r="J85" s="295">
        <v>2245</v>
      </c>
      <c r="K85" s="295">
        <v>3775</v>
      </c>
      <c r="L85" s="295">
        <v>5145</v>
      </c>
      <c r="M85" s="295">
        <v>4909</v>
      </c>
      <c r="N85" s="295">
        <v>5840</v>
      </c>
      <c r="O85" s="167">
        <f t="shared" si="15"/>
        <v>50934</v>
      </c>
      <c r="P85" s="52"/>
      <c r="Q85" s="131"/>
      <c r="R85" s="11"/>
    </row>
    <row r="86" spans="1:18" s="7" customFormat="1" ht="15">
      <c r="A86" s="14"/>
      <c r="B86" s="20" t="s">
        <v>80</v>
      </c>
      <c r="C86" s="295">
        <v>8170</v>
      </c>
      <c r="D86" s="295">
        <v>7470</v>
      </c>
      <c r="E86" s="295">
        <v>7470</v>
      </c>
      <c r="F86" s="295">
        <v>6270</v>
      </c>
      <c r="G86" s="295">
        <v>4870</v>
      </c>
      <c r="H86" s="295">
        <v>3870</v>
      </c>
      <c r="I86" s="295">
        <v>2370</v>
      </c>
      <c r="J86" s="295">
        <v>2370</v>
      </c>
      <c r="K86" s="295">
        <v>3370</v>
      </c>
      <c r="L86" s="295">
        <v>5370</v>
      </c>
      <c r="M86" s="295">
        <v>9090</v>
      </c>
      <c r="N86" s="295">
        <v>9090</v>
      </c>
      <c r="O86" s="167">
        <f t="shared" si="15"/>
        <v>69780</v>
      </c>
      <c r="P86" s="22"/>
      <c r="Q86" s="131"/>
      <c r="R86" s="11"/>
    </row>
    <row r="87" spans="1:18" s="99" customFormat="1" ht="15">
      <c r="A87" s="101"/>
      <c r="B87" s="111" t="s">
        <v>123</v>
      </c>
      <c r="C87" s="168">
        <v>1000</v>
      </c>
      <c r="D87" s="168">
        <v>1200</v>
      </c>
      <c r="E87" s="168">
        <v>1200</v>
      </c>
      <c r="F87" s="168">
        <v>1200</v>
      </c>
      <c r="G87" s="168">
        <v>1000</v>
      </c>
      <c r="H87" s="168">
        <v>1200</v>
      </c>
      <c r="I87" s="168">
        <v>1000</v>
      </c>
      <c r="J87" s="168">
        <v>1000</v>
      </c>
      <c r="K87" s="168">
        <v>1400</v>
      </c>
      <c r="L87" s="168">
        <v>1400</v>
      </c>
      <c r="M87" s="168">
        <v>1500</v>
      </c>
      <c r="N87" s="168">
        <v>1600</v>
      </c>
      <c r="O87" s="152">
        <f t="shared" si="15"/>
        <v>14700</v>
      </c>
      <c r="P87" s="122"/>
      <c r="Q87" s="100"/>
      <c r="R87" s="100"/>
    </row>
    <row r="88" spans="1:18" s="7" customFormat="1" ht="15">
      <c r="A88" s="14"/>
      <c r="B88" s="20" t="s">
        <v>110</v>
      </c>
      <c r="C88" s="295">
        <v>3440</v>
      </c>
      <c r="D88" s="295">
        <v>3600</v>
      </c>
      <c r="E88" s="295">
        <v>4300</v>
      </c>
      <c r="F88" s="295">
        <v>2850</v>
      </c>
      <c r="G88" s="295">
        <v>2440</v>
      </c>
      <c r="H88" s="295">
        <v>1540</v>
      </c>
      <c r="I88" s="295">
        <v>940</v>
      </c>
      <c r="J88" s="295">
        <v>940</v>
      </c>
      <c r="K88" s="295">
        <v>2817</v>
      </c>
      <c r="L88" s="295">
        <v>3440</v>
      </c>
      <c r="M88" s="295">
        <v>3440</v>
      </c>
      <c r="N88" s="295">
        <v>4000</v>
      </c>
      <c r="O88" s="167">
        <f t="shared" si="15"/>
        <v>33747</v>
      </c>
      <c r="Q88" s="131"/>
      <c r="R88" s="11"/>
    </row>
    <row r="89" spans="1:18" s="7" customFormat="1" ht="15">
      <c r="A89" s="77"/>
      <c r="B89" s="318" t="s">
        <v>81</v>
      </c>
      <c r="C89" s="296">
        <v>868</v>
      </c>
      <c r="D89" s="296">
        <v>1630</v>
      </c>
      <c r="E89" s="296">
        <v>1630</v>
      </c>
      <c r="F89" s="296">
        <v>1000</v>
      </c>
      <c r="G89" s="296">
        <v>1000</v>
      </c>
      <c r="H89" s="296">
        <v>1000</v>
      </c>
      <c r="I89" s="296">
        <v>1000</v>
      </c>
      <c r="J89" s="296">
        <v>1000</v>
      </c>
      <c r="K89" s="296">
        <v>1700</v>
      </c>
      <c r="L89" s="296">
        <v>2000</v>
      </c>
      <c r="M89" s="296">
        <v>1800</v>
      </c>
      <c r="N89" s="296">
        <v>2500</v>
      </c>
      <c r="O89" s="145">
        <f t="shared" si="15"/>
        <v>17128</v>
      </c>
      <c r="P89" s="22"/>
      <c r="Q89" s="131"/>
      <c r="R89" s="11"/>
    </row>
    <row r="90" spans="1:18" s="7" customFormat="1" ht="15">
      <c r="A90" s="14"/>
      <c r="B90" s="318" t="s">
        <v>180</v>
      </c>
      <c r="C90" s="295">
        <v>1400</v>
      </c>
      <c r="D90" s="295">
        <v>1400</v>
      </c>
      <c r="E90" s="295">
        <v>1400</v>
      </c>
      <c r="F90" s="295">
        <v>1250</v>
      </c>
      <c r="G90" s="295">
        <v>900</v>
      </c>
      <c r="H90" s="295">
        <v>900</v>
      </c>
      <c r="I90" s="295">
        <v>475</v>
      </c>
      <c r="J90" s="295">
        <v>745</v>
      </c>
      <c r="K90" s="295">
        <v>1340</v>
      </c>
      <c r="L90" s="295">
        <v>1345</v>
      </c>
      <c r="M90" s="295">
        <v>1400</v>
      </c>
      <c r="N90" s="295">
        <v>1400</v>
      </c>
      <c r="O90" s="167">
        <f t="shared" si="15"/>
        <v>13955</v>
      </c>
      <c r="Q90" s="131"/>
      <c r="R90" s="11"/>
    </row>
    <row r="91" spans="1:18" s="7" customFormat="1" ht="15">
      <c r="A91" s="14"/>
      <c r="B91" s="20" t="s">
        <v>111</v>
      </c>
      <c r="C91" s="295">
        <v>5018</v>
      </c>
      <c r="D91" s="295">
        <v>5018</v>
      </c>
      <c r="E91" s="295">
        <v>5018</v>
      </c>
      <c r="F91" s="295">
        <v>4424</v>
      </c>
      <c r="G91" s="295">
        <v>3868</v>
      </c>
      <c r="H91" s="295">
        <v>2870</v>
      </c>
      <c r="I91" s="295">
        <v>1468</v>
      </c>
      <c r="J91" s="295">
        <v>1810</v>
      </c>
      <c r="K91" s="295">
        <v>3868</v>
      </c>
      <c r="L91" s="295">
        <v>5000</v>
      </c>
      <c r="M91" s="295">
        <v>5009</v>
      </c>
      <c r="N91" s="295">
        <v>5009</v>
      </c>
      <c r="O91" s="167">
        <f t="shared" si="15"/>
        <v>48380</v>
      </c>
      <c r="P91" s="35"/>
      <c r="Q91" s="131"/>
      <c r="R91" s="11"/>
    </row>
    <row r="92" spans="1:18" s="7" customFormat="1" ht="15">
      <c r="A92" s="14"/>
      <c r="B92" s="20" t="s">
        <v>82</v>
      </c>
      <c r="C92" s="295">
        <v>1470</v>
      </c>
      <c r="D92" s="295">
        <v>1470</v>
      </c>
      <c r="E92" s="295">
        <v>1470</v>
      </c>
      <c r="F92" s="295">
        <v>1035</v>
      </c>
      <c r="G92" s="295">
        <v>970</v>
      </c>
      <c r="H92" s="295">
        <v>970</v>
      </c>
      <c r="I92" s="295">
        <v>574</v>
      </c>
      <c r="J92" s="295">
        <v>770</v>
      </c>
      <c r="K92" s="295">
        <v>1425</v>
      </c>
      <c r="L92" s="295">
        <v>1425</v>
      </c>
      <c r="M92" s="295">
        <v>2200</v>
      </c>
      <c r="N92" s="295">
        <v>2200</v>
      </c>
      <c r="O92" s="167">
        <f t="shared" si="15"/>
        <v>15979</v>
      </c>
      <c r="Q92" s="131"/>
      <c r="R92" s="11"/>
    </row>
    <row r="93" spans="1:18" s="7" customFormat="1" ht="15">
      <c r="A93" s="14"/>
      <c r="B93" s="20" t="s">
        <v>86</v>
      </c>
      <c r="C93" s="295">
        <v>3440</v>
      </c>
      <c r="D93" s="295">
        <v>3440</v>
      </c>
      <c r="E93" s="295">
        <v>3540</v>
      </c>
      <c r="F93" s="295">
        <v>3100</v>
      </c>
      <c r="G93" s="295">
        <v>2740</v>
      </c>
      <c r="H93" s="295">
        <v>2500</v>
      </c>
      <c r="I93" s="295">
        <v>440</v>
      </c>
      <c r="J93" s="295">
        <v>940</v>
      </c>
      <c r="K93" s="295">
        <v>4500</v>
      </c>
      <c r="L93" s="295">
        <v>3610</v>
      </c>
      <c r="M93" s="295">
        <v>3610</v>
      </c>
      <c r="N93" s="295">
        <v>4800</v>
      </c>
      <c r="O93" s="167">
        <f t="shared" si="15"/>
        <v>36660</v>
      </c>
      <c r="P93" s="22"/>
      <c r="Q93" s="131"/>
      <c r="R93" s="11"/>
    </row>
    <row r="94" spans="1:18" s="7" customFormat="1" ht="15">
      <c r="A94" s="14"/>
      <c r="B94" s="20" t="s">
        <v>113</v>
      </c>
      <c r="C94" s="295">
        <v>1800</v>
      </c>
      <c r="D94" s="295">
        <v>2450</v>
      </c>
      <c r="E94" s="295">
        <v>2450</v>
      </c>
      <c r="F94" s="295">
        <v>2450</v>
      </c>
      <c r="G94" s="295">
        <v>1950</v>
      </c>
      <c r="H94" s="295">
        <v>1890</v>
      </c>
      <c r="I94" s="295">
        <v>700</v>
      </c>
      <c r="J94" s="295">
        <v>800</v>
      </c>
      <c r="K94" s="295">
        <v>2100</v>
      </c>
      <c r="L94" s="295">
        <v>2200</v>
      </c>
      <c r="M94" s="295">
        <v>2600</v>
      </c>
      <c r="N94" s="295">
        <v>3000</v>
      </c>
      <c r="O94" s="167">
        <f t="shared" si="15"/>
        <v>24390</v>
      </c>
      <c r="Q94" s="131"/>
      <c r="R94" s="11"/>
    </row>
    <row r="95" spans="1:18" s="7" customFormat="1" ht="15">
      <c r="A95" s="14"/>
      <c r="B95" s="20" t="s">
        <v>83</v>
      </c>
      <c r="C95" s="295">
        <v>1700</v>
      </c>
      <c r="D95" s="295">
        <v>2300</v>
      </c>
      <c r="E95" s="295">
        <v>1710</v>
      </c>
      <c r="F95" s="295">
        <v>1700</v>
      </c>
      <c r="G95" s="295">
        <v>950</v>
      </c>
      <c r="H95" s="295">
        <v>1050</v>
      </c>
      <c r="I95" s="295">
        <v>420</v>
      </c>
      <c r="J95" s="295">
        <v>600</v>
      </c>
      <c r="K95" s="295">
        <v>1200</v>
      </c>
      <c r="L95" s="295">
        <v>1970</v>
      </c>
      <c r="M95" s="295">
        <v>1800</v>
      </c>
      <c r="N95" s="295">
        <v>2000</v>
      </c>
      <c r="O95" s="167">
        <f t="shared" si="15"/>
        <v>17400</v>
      </c>
      <c r="Q95" s="131"/>
      <c r="R95" s="11"/>
    </row>
    <row r="96" spans="1:18" s="7" customFormat="1" ht="15">
      <c r="A96" s="77"/>
      <c r="B96" s="318" t="s">
        <v>90</v>
      </c>
      <c r="C96" s="296">
        <v>2700</v>
      </c>
      <c r="D96" s="296">
        <v>3240</v>
      </c>
      <c r="E96" s="296">
        <v>3240</v>
      </c>
      <c r="F96" s="296">
        <v>3140</v>
      </c>
      <c r="G96" s="296">
        <v>2000</v>
      </c>
      <c r="H96" s="296">
        <v>2000</v>
      </c>
      <c r="I96" s="296">
        <v>2000</v>
      </c>
      <c r="J96" s="296">
        <v>2000</v>
      </c>
      <c r="K96" s="296">
        <v>3100</v>
      </c>
      <c r="L96" s="296">
        <v>3700</v>
      </c>
      <c r="M96" s="296">
        <v>3400</v>
      </c>
      <c r="N96" s="296">
        <v>4900</v>
      </c>
      <c r="O96" s="145">
        <f t="shared" si="15"/>
        <v>35420</v>
      </c>
      <c r="Q96" s="131"/>
      <c r="R96" s="11"/>
    </row>
    <row r="97" spans="1:18" s="7" customFormat="1" ht="15">
      <c r="A97" s="14"/>
      <c r="B97" s="20" t="s">
        <v>89</v>
      </c>
      <c r="C97" s="295">
        <v>14000</v>
      </c>
      <c r="D97" s="295">
        <v>14670</v>
      </c>
      <c r="E97" s="295">
        <v>6500</v>
      </c>
      <c r="F97" s="295">
        <v>6500</v>
      </c>
      <c r="G97" s="295">
        <v>2300</v>
      </c>
      <c r="H97" s="295">
        <v>2350</v>
      </c>
      <c r="I97" s="295">
        <v>2700</v>
      </c>
      <c r="J97" s="295">
        <v>1300</v>
      </c>
      <c r="K97" s="295">
        <v>2700</v>
      </c>
      <c r="L97" s="295">
        <v>6300</v>
      </c>
      <c r="M97" s="295">
        <v>11200</v>
      </c>
      <c r="N97" s="295">
        <v>16500</v>
      </c>
      <c r="O97" s="167">
        <f t="shared" si="15"/>
        <v>87020</v>
      </c>
      <c r="Q97" s="131"/>
      <c r="R97" s="11"/>
    </row>
    <row r="98" spans="1:18" s="7" customFormat="1" ht="15">
      <c r="A98" s="26"/>
      <c r="B98" s="19" t="s">
        <v>119</v>
      </c>
      <c r="C98" s="153">
        <v>6915</v>
      </c>
      <c r="D98" s="153">
        <v>8415</v>
      </c>
      <c r="E98" s="153">
        <v>6915</v>
      </c>
      <c r="F98" s="153">
        <v>7215</v>
      </c>
      <c r="G98" s="153">
        <v>6915</v>
      </c>
      <c r="H98" s="153">
        <v>5915</v>
      </c>
      <c r="I98" s="153">
        <v>5915</v>
      </c>
      <c r="J98" s="153">
        <v>5909</v>
      </c>
      <c r="K98" s="153">
        <v>6415</v>
      </c>
      <c r="L98" s="153">
        <v>6915</v>
      </c>
      <c r="M98" s="153">
        <v>7415</v>
      </c>
      <c r="N98" s="153">
        <v>8430</v>
      </c>
      <c r="O98" s="167">
        <f t="shared" si="15"/>
        <v>83289</v>
      </c>
      <c r="Q98" s="131"/>
      <c r="R98" s="11"/>
    </row>
    <row r="99" spans="1:18" s="79" customFormat="1" ht="14.25">
      <c r="A99" s="135" t="s">
        <v>25</v>
      </c>
      <c r="B99" s="135" t="s">
        <v>31</v>
      </c>
      <c r="C99" s="158">
        <f aca="true" t="shared" si="16" ref="C99:N99">SUM(C100:C101)</f>
        <v>9632</v>
      </c>
      <c r="D99" s="158">
        <f t="shared" si="16"/>
        <v>8581</v>
      </c>
      <c r="E99" s="158">
        <f t="shared" si="16"/>
        <v>9582</v>
      </c>
      <c r="F99" s="158">
        <f t="shared" si="16"/>
        <v>8581</v>
      </c>
      <c r="G99" s="158">
        <f t="shared" si="16"/>
        <v>8582</v>
      </c>
      <c r="H99" s="158">
        <f t="shared" si="16"/>
        <v>7235</v>
      </c>
      <c r="I99" s="158">
        <f t="shared" si="16"/>
        <v>7235</v>
      </c>
      <c r="J99" s="158">
        <f t="shared" si="16"/>
        <v>6582</v>
      </c>
      <c r="K99" s="158">
        <f t="shared" si="16"/>
        <v>7285</v>
      </c>
      <c r="L99" s="158">
        <f t="shared" si="16"/>
        <v>10782</v>
      </c>
      <c r="M99" s="158">
        <f t="shared" si="16"/>
        <v>8541</v>
      </c>
      <c r="N99" s="158">
        <f t="shared" si="16"/>
        <v>8868</v>
      </c>
      <c r="O99" s="158">
        <f>SUM(C99:N99)</f>
        <v>101486</v>
      </c>
      <c r="Q99" s="80"/>
      <c r="R99" s="80"/>
    </row>
    <row r="100" spans="1:18" s="78" customFormat="1" ht="25.5">
      <c r="A100" s="77"/>
      <c r="B100" s="81" t="s">
        <v>153</v>
      </c>
      <c r="C100" s="170">
        <v>1610</v>
      </c>
      <c r="D100" s="170">
        <v>1560</v>
      </c>
      <c r="E100" s="170">
        <v>1560</v>
      </c>
      <c r="F100" s="170">
        <v>1560</v>
      </c>
      <c r="G100" s="170">
        <v>1660</v>
      </c>
      <c r="H100" s="170">
        <v>1310</v>
      </c>
      <c r="I100" s="170">
        <v>1310</v>
      </c>
      <c r="J100" s="170">
        <v>1560</v>
      </c>
      <c r="K100" s="170">
        <v>1360</v>
      </c>
      <c r="L100" s="170">
        <v>4460</v>
      </c>
      <c r="M100" s="170">
        <v>1520</v>
      </c>
      <c r="N100" s="170">
        <v>1582</v>
      </c>
      <c r="O100" s="298">
        <f>SUM(C100:N100)</f>
        <v>21052</v>
      </c>
      <c r="P100" s="82"/>
      <c r="Q100" s="83"/>
      <c r="R100" s="83"/>
    </row>
    <row r="101" spans="1:18" s="78" customFormat="1" ht="48" customHeight="1">
      <c r="A101" s="77"/>
      <c r="B101" s="86" t="s">
        <v>152</v>
      </c>
      <c r="C101" s="144">
        <v>8022</v>
      </c>
      <c r="D101" s="144">
        <v>7021</v>
      </c>
      <c r="E101" s="144">
        <v>8022</v>
      </c>
      <c r="F101" s="144">
        <v>7021</v>
      </c>
      <c r="G101" s="144">
        <v>6922</v>
      </c>
      <c r="H101" s="144">
        <v>5925</v>
      </c>
      <c r="I101" s="144">
        <v>5925</v>
      </c>
      <c r="J101" s="144">
        <v>5022</v>
      </c>
      <c r="K101" s="144">
        <v>5925</v>
      </c>
      <c r="L101" s="144">
        <v>6322</v>
      </c>
      <c r="M101" s="144">
        <v>7021</v>
      </c>
      <c r="N101" s="144">
        <v>7286</v>
      </c>
      <c r="O101" s="298">
        <f>SUM(C101:N101)</f>
        <v>80434</v>
      </c>
      <c r="P101" s="82"/>
      <c r="Q101" s="83"/>
      <c r="R101" s="83"/>
    </row>
    <row r="102" spans="1:17" s="45" customFormat="1" ht="14.25">
      <c r="A102" s="137"/>
      <c r="B102" s="135" t="s">
        <v>50</v>
      </c>
      <c r="C102" s="158">
        <f aca="true" t="shared" si="17" ref="C102:O102">C9+C39+C44+C77+C99</f>
        <v>362151</v>
      </c>
      <c r="D102" s="158">
        <f t="shared" si="17"/>
        <v>356899</v>
      </c>
      <c r="E102" s="158">
        <f t="shared" si="17"/>
        <v>352903</v>
      </c>
      <c r="F102" s="158">
        <f t="shared" si="17"/>
        <v>329719</v>
      </c>
      <c r="G102" s="158">
        <f t="shared" si="17"/>
        <v>307850</v>
      </c>
      <c r="H102" s="158">
        <f t="shared" si="17"/>
        <v>287626</v>
      </c>
      <c r="I102" s="158">
        <f t="shared" si="17"/>
        <v>267060</v>
      </c>
      <c r="J102" s="158">
        <f t="shared" si="17"/>
        <v>270628</v>
      </c>
      <c r="K102" s="158">
        <f t="shared" si="17"/>
        <v>326102</v>
      </c>
      <c r="L102" s="158">
        <f t="shared" si="17"/>
        <v>358073</v>
      </c>
      <c r="M102" s="158">
        <f t="shared" si="17"/>
        <v>364241</v>
      </c>
      <c r="N102" s="158">
        <f t="shared" si="17"/>
        <v>402248</v>
      </c>
      <c r="O102" s="158">
        <f t="shared" si="17"/>
        <v>3985500</v>
      </c>
      <c r="P102" s="49"/>
      <c r="Q102" s="46"/>
    </row>
    <row r="103" spans="1:15" s="7" customFormat="1" ht="14.25">
      <c r="A103" s="53"/>
      <c r="B103" s="38"/>
      <c r="C103" s="39"/>
      <c r="D103" s="39"/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O103" s="39"/>
    </row>
    <row r="104" spans="1:15" s="7" customFormat="1" ht="15.75">
      <c r="A104" s="54"/>
      <c r="B104" s="55"/>
      <c r="C104" s="56"/>
      <c r="D104" s="54"/>
      <c r="E104" s="48"/>
      <c r="F104" s="48"/>
      <c r="G104" s="48"/>
      <c r="H104" s="48"/>
      <c r="I104" s="48"/>
      <c r="J104" s="47"/>
      <c r="K104" s="57"/>
      <c r="L104" s="47"/>
      <c r="M104" s="47"/>
      <c r="N104" s="47"/>
      <c r="O104" s="58"/>
    </row>
    <row r="105" spans="1:15" ht="15.75">
      <c r="A105" s="54"/>
      <c r="B105" s="48"/>
      <c r="C105" s="48"/>
      <c r="D105" s="48"/>
      <c r="E105" s="48"/>
      <c r="F105" s="48"/>
      <c r="G105" s="48"/>
      <c r="H105" s="48"/>
      <c r="I105" s="48"/>
      <c r="J105" s="47"/>
      <c r="K105" s="57"/>
      <c r="L105" s="47"/>
      <c r="M105" s="47"/>
      <c r="N105" s="47"/>
      <c r="O105" s="58"/>
    </row>
    <row r="106" spans="1:15" ht="15">
      <c r="A106" s="54"/>
      <c r="B106" s="48"/>
      <c r="C106" s="48"/>
      <c r="D106" s="48"/>
      <c r="E106" s="48"/>
      <c r="F106" s="48"/>
      <c r="G106" s="48"/>
      <c r="H106" s="48"/>
      <c r="I106" s="48"/>
      <c r="J106" s="48"/>
      <c r="K106" s="47"/>
      <c r="L106" s="47"/>
      <c r="M106" s="47"/>
      <c r="N106" s="47"/>
      <c r="O106" s="58"/>
    </row>
    <row r="107" spans="1:15" ht="15.75">
      <c r="A107" s="54"/>
      <c r="B107" s="48"/>
      <c r="C107" s="48"/>
      <c r="D107" s="48"/>
      <c r="E107" s="48"/>
      <c r="F107" s="48"/>
      <c r="G107" s="48"/>
      <c r="H107" s="48"/>
      <c r="I107" s="59"/>
      <c r="J107" s="48"/>
      <c r="K107" s="47"/>
      <c r="L107" s="47"/>
      <c r="M107" s="47"/>
      <c r="N107" s="47"/>
      <c r="O107" s="58"/>
    </row>
    <row r="108" spans="1:15" ht="15">
      <c r="A108" s="54"/>
      <c r="B108" s="48"/>
      <c r="C108" s="48"/>
      <c r="D108" s="48"/>
      <c r="E108" s="48"/>
      <c r="F108" s="48"/>
      <c r="G108" s="48"/>
      <c r="H108" s="48"/>
      <c r="I108" s="60"/>
      <c r="J108" s="48"/>
      <c r="K108" s="47"/>
      <c r="L108" s="47"/>
      <c r="M108" s="47"/>
      <c r="N108" s="47"/>
      <c r="O108" s="58"/>
    </row>
    <row r="109" spans="1:15" ht="15.75">
      <c r="A109" s="47"/>
      <c r="B109" s="61"/>
      <c r="C109" s="62"/>
      <c r="D109" s="63"/>
      <c r="E109" s="64"/>
      <c r="F109" s="64"/>
      <c r="G109" s="64"/>
      <c r="H109" s="64"/>
      <c r="I109" s="60"/>
      <c r="J109" s="48"/>
      <c r="K109" s="47"/>
      <c r="L109" s="47"/>
      <c r="M109" s="47"/>
      <c r="N109" s="47"/>
      <c r="O109" s="58"/>
    </row>
    <row r="110" spans="1:15" ht="15">
      <c r="A110" s="47"/>
      <c r="B110" s="64"/>
      <c r="C110" s="65"/>
      <c r="D110" s="65"/>
      <c r="E110" s="65"/>
      <c r="F110" s="65"/>
      <c r="G110" s="65"/>
      <c r="H110" s="65"/>
      <c r="I110" s="60"/>
      <c r="J110" s="48"/>
      <c r="K110" s="47"/>
      <c r="L110" s="47"/>
      <c r="M110" s="47"/>
      <c r="N110" s="47"/>
      <c r="O110" s="58"/>
    </row>
    <row r="111" spans="1:15" ht="15">
      <c r="A111" s="47"/>
      <c r="B111" s="64"/>
      <c r="C111" s="60"/>
      <c r="D111" s="60"/>
      <c r="E111" s="60"/>
      <c r="F111" s="60"/>
      <c r="G111" s="60"/>
      <c r="H111" s="60"/>
      <c r="I111" s="48"/>
      <c r="J111" s="48"/>
      <c r="K111" s="47"/>
      <c r="L111" s="47"/>
      <c r="M111" s="47"/>
      <c r="N111" s="47"/>
      <c r="O111" s="58"/>
    </row>
    <row r="112" spans="1:15" ht="15">
      <c r="A112" s="47"/>
      <c r="B112" s="64"/>
      <c r="C112" s="60"/>
      <c r="D112" s="60"/>
      <c r="E112" s="60"/>
      <c r="F112" s="60"/>
      <c r="G112" s="60"/>
      <c r="H112" s="60"/>
      <c r="I112" s="47"/>
      <c r="J112" s="47"/>
      <c r="K112" s="47"/>
      <c r="L112" s="47"/>
      <c r="M112" s="47"/>
      <c r="N112" s="47"/>
      <c r="O112" s="58"/>
    </row>
    <row r="113" spans="1:15" ht="14.25">
      <c r="A113" s="47"/>
      <c r="B113" s="48"/>
      <c r="C113" s="38"/>
      <c r="D113" s="47"/>
      <c r="E113" s="47"/>
      <c r="F113" s="47"/>
      <c r="G113" s="47"/>
      <c r="H113" s="47"/>
      <c r="I113" s="47"/>
      <c r="J113" s="47"/>
      <c r="K113" s="47"/>
      <c r="L113" s="47"/>
      <c r="M113" s="47"/>
      <c r="N113" s="47"/>
      <c r="O113" s="58"/>
    </row>
    <row r="114" spans="1:15" ht="14.25">
      <c r="A114" s="47"/>
      <c r="B114" s="48"/>
      <c r="C114" s="38"/>
      <c r="D114" s="47"/>
      <c r="E114" s="47"/>
      <c r="F114" s="47"/>
      <c r="G114" s="47"/>
      <c r="H114" s="47"/>
      <c r="I114" s="47"/>
      <c r="J114" s="47"/>
      <c r="K114" s="47"/>
      <c r="L114" s="47"/>
      <c r="M114" s="47"/>
      <c r="N114" s="47"/>
      <c r="O114" s="58"/>
    </row>
    <row r="115" spans="1:15" ht="14.25">
      <c r="A115" s="47"/>
      <c r="B115" s="48"/>
      <c r="C115" s="38"/>
      <c r="D115" s="47"/>
      <c r="E115" s="47"/>
      <c r="F115" s="47"/>
      <c r="G115" s="47"/>
      <c r="H115" s="47"/>
      <c r="I115" s="47"/>
      <c r="J115" s="47"/>
      <c r="K115" s="47"/>
      <c r="L115" s="47"/>
      <c r="M115" s="47"/>
      <c r="N115" s="47"/>
      <c r="O115" s="58"/>
    </row>
    <row r="116" spans="1:15" ht="14.25">
      <c r="A116" s="47"/>
      <c r="B116" s="48"/>
      <c r="C116" s="38"/>
      <c r="D116" s="47"/>
      <c r="E116" s="47"/>
      <c r="F116" s="47"/>
      <c r="G116" s="47"/>
      <c r="H116" s="47"/>
      <c r="I116" s="47"/>
      <c r="J116" s="47"/>
      <c r="K116" s="47"/>
      <c r="L116" s="47"/>
      <c r="M116" s="47"/>
      <c r="N116" s="47"/>
      <c r="O116" s="58"/>
    </row>
    <row r="117" spans="1:15" ht="14.25">
      <c r="A117" s="47"/>
      <c r="B117" s="48"/>
      <c r="C117" s="38"/>
      <c r="D117" s="47"/>
      <c r="E117" s="47"/>
      <c r="F117" s="47"/>
      <c r="G117" s="47"/>
      <c r="H117" s="47"/>
      <c r="I117" s="47"/>
      <c r="J117" s="47"/>
      <c r="K117" s="47"/>
      <c r="L117" s="47"/>
      <c r="M117" s="47"/>
      <c r="N117" s="47"/>
      <c r="O117" s="58"/>
    </row>
    <row r="118" spans="1:15" ht="14.25">
      <c r="A118" s="47"/>
      <c r="B118" s="48"/>
      <c r="C118" s="38"/>
      <c r="D118" s="47"/>
      <c r="E118" s="47"/>
      <c r="F118" s="47"/>
      <c r="G118" s="47"/>
      <c r="H118" s="47"/>
      <c r="I118" s="47"/>
      <c r="J118" s="47"/>
      <c r="K118" s="47"/>
      <c r="L118" s="47"/>
      <c r="M118" s="47"/>
      <c r="N118" s="47"/>
      <c r="O118" s="58"/>
    </row>
    <row r="119" spans="1:15" ht="14.25">
      <c r="A119" s="47"/>
      <c r="B119" s="48"/>
      <c r="C119" s="38"/>
      <c r="D119" s="47"/>
      <c r="E119" s="47"/>
      <c r="F119" s="47"/>
      <c r="G119" s="47"/>
      <c r="H119" s="47"/>
      <c r="I119" s="47"/>
      <c r="J119" s="47"/>
      <c r="K119" s="47"/>
      <c r="L119" s="47"/>
      <c r="M119" s="47"/>
      <c r="N119" s="47"/>
      <c r="O119" s="58"/>
    </row>
    <row r="120" spans="1:15" ht="14.25">
      <c r="A120" s="47"/>
      <c r="B120" s="48"/>
      <c r="C120" s="38"/>
      <c r="D120" s="47"/>
      <c r="E120" s="47"/>
      <c r="F120" s="47"/>
      <c r="G120" s="47"/>
      <c r="H120" s="47"/>
      <c r="I120" s="47"/>
      <c r="J120" s="47"/>
      <c r="K120" s="47"/>
      <c r="L120" s="47"/>
      <c r="M120" s="47"/>
      <c r="N120" s="47"/>
      <c r="O120" s="58"/>
    </row>
    <row r="121" spans="1:15" ht="14.25">
      <c r="A121" s="47"/>
      <c r="B121" s="48"/>
      <c r="C121" s="38"/>
      <c r="D121" s="47"/>
      <c r="E121" s="47"/>
      <c r="F121" s="47"/>
      <c r="G121" s="47"/>
      <c r="H121" s="47"/>
      <c r="I121" s="47"/>
      <c r="J121" s="47"/>
      <c r="K121" s="47"/>
      <c r="L121" s="47"/>
      <c r="M121" s="47"/>
      <c r="N121" s="47"/>
      <c r="O121" s="58"/>
    </row>
    <row r="122" spans="1:15" ht="14.25">
      <c r="A122" s="47"/>
      <c r="B122" s="48"/>
      <c r="C122" s="38"/>
      <c r="D122" s="47"/>
      <c r="E122" s="47"/>
      <c r="F122" s="47"/>
      <c r="G122" s="47"/>
      <c r="H122" s="47"/>
      <c r="I122" s="47"/>
      <c r="J122" s="47"/>
      <c r="K122" s="47"/>
      <c r="L122" s="47"/>
      <c r="M122" s="47"/>
      <c r="N122" s="47"/>
      <c r="O122" s="58"/>
    </row>
    <row r="123" spans="1:15" ht="14.25">
      <c r="A123" s="47"/>
      <c r="B123" s="48"/>
      <c r="C123" s="38"/>
      <c r="D123" s="47"/>
      <c r="E123" s="47"/>
      <c r="F123" s="47"/>
      <c r="G123" s="47"/>
      <c r="H123" s="47"/>
      <c r="I123" s="47"/>
      <c r="J123" s="47"/>
      <c r="K123" s="47"/>
      <c r="L123" s="47"/>
      <c r="M123" s="47"/>
      <c r="N123" s="47"/>
      <c r="O123" s="58"/>
    </row>
    <row r="124" spans="1:15" ht="15">
      <c r="A124" s="47"/>
      <c r="B124" s="48"/>
      <c r="C124" s="467"/>
      <c r="D124" s="47"/>
      <c r="E124" s="47"/>
      <c r="F124" s="47"/>
      <c r="G124" s="47"/>
      <c r="H124" s="47"/>
      <c r="I124" s="47"/>
      <c r="J124" s="47"/>
      <c r="K124" s="47"/>
      <c r="L124" s="47"/>
      <c r="M124" s="47"/>
      <c r="N124" s="47"/>
      <c r="O124" s="58"/>
    </row>
    <row r="125" spans="1:15" ht="15">
      <c r="A125" s="47"/>
      <c r="B125" s="48"/>
      <c r="C125" s="467"/>
      <c r="D125" s="47"/>
      <c r="E125" s="47"/>
      <c r="F125" s="47"/>
      <c r="G125" s="47"/>
      <c r="H125" s="47"/>
      <c r="I125" s="47"/>
      <c r="J125" s="47"/>
      <c r="K125" s="47"/>
      <c r="L125" s="47"/>
      <c r="M125" s="47"/>
      <c r="N125" s="47"/>
      <c r="O125" s="58"/>
    </row>
    <row r="126" spans="1:15" ht="12.75">
      <c r="A126" s="35"/>
      <c r="B126" s="311"/>
      <c r="C126" s="311"/>
      <c r="D126" s="35"/>
      <c r="E126" s="35"/>
      <c r="F126" s="35"/>
      <c r="G126" s="35"/>
      <c r="H126" s="35"/>
      <c r="I126" s="35"/>
      <c r="K126" s="35"/>
      <c r="L126" s="35"/>
      <c r="M126" s="35"/>
      <c r="N126" s="35"/>
      <c r="O126" s="66"/>
    </row>
    <row r="127" spans="1:15" ht="12.75">
      <c r="A127" s="35"/>
      <c r="B127" s="35"/>
      <c r="C127" s="35"/>
      <c r="D127" s="35"/>
      <c r="E127" s="35"/>
      <c r="F127" s="35"/>
      <c r="G127" s="35"/>
      <c r="H127" s="35"/>
      <c r="I127" s="35"/>
      <c r="K127" s="35"/>
      <c r="L127" s="35"/>
      <c r="M127" s="35"/>
      <c r="N127" s="35"/>
      <c r="O127" s="66"/>
    </row>
    <row r="128" spans="1:15" ht="12.75">
      <c r="A128" s="35"/>
      <c r="B128" s="35"/>
      <c r="C128" s="35"/>
      <c r="D128" s="35"/>
      <c r="E128" s="35"/>
      <c r="F128" s="35"/>
      <c r="G128" s="35"/>
      <c r="H128" s="35"/>
      <c r="I128" s="35"/>
      <c r="K128" s="35"/>
      <c r="L128" s="35"/>
      <c r="M128" s="35"/>
      <c r="N128" s="35"/>
      <c r="O128" s="66"/>
    </row>
    <row r="129" spans="1:15" ht="12.75">
      <c r="A129" s="35"/>
      <c r="B129" s="35"/>
      <c r="C129" s="35"/>
      <c r="D129" s="35"/>
      <c r="E129" s="35"/>
      <c r="F129" s="35"/>
      <c r="G129" s="35"/>
      <c r="H129" s="35"/>
      <c r="I129" s="35"/>
      <c r="K129" s="35"/>
      <c r="L129" s="35"/>
      <c r="M129" s="35"/>
      <c r="N129" s="35"/>
      <c r="O129" s="66"/>
    </row>
    <row r="130" spans="1:15" ht="12.75">
      <c r="A130" s="35"/>
      <c r="B130" s="35"/>
      <c r="C130" s="35"/>
      <c r="D130" s="35"/>
      <c r="E130" s="35"/>
      <c r="F130" s="35"/>
      <c r="G130" s="35"/>
      <c r="H130" s="35"/>
      <c r="I130" s="35"/>
      <c r="K130" s="35"/>
      <c r="L130" s="35"/>
      <c r="M130" s="35"/>
      <c r="N130" s="35"/>
      <c r="O130" s="66"/>
    </row>
    <row r="131" spans="1:15" ht="12.75">
      <c r="A131" s="35"/>
      <c r="B131" s="35"/>
      <c r="C131" s="35"/>
      <c r="D131" s="35"/>
      <c r="E131" s="35"/>
      <c r="F131" s="35"/>
      <c r="G131" s="35"/>
      <c r="H131" s="35"/>
      <c r="I131" s="35"/>
      <c r="K131" s="35"/>
      <c r="L131" s="35"/>
      <c r="M131" s="35"/>
      <c r="N131" s="35"/>
      <c r="O131" s="66"/>
    </row>
    <row r="132" spans="1:15" ht="12.75">
      <c r="A132" s="35"/>
      <c r="B132" s="35"/>
      <c r="C132" s="35"/>
      <c r="D132" s="35"/>
      <c r="E132" s="35"/>
      <c r="F132" s="35"/>
      <c r="G132" s="35"/>
      <c r="H132" s="35"/>
      <c r="I132" s="35"/>
      <c r="K132" s="35"/>
      <c r="L132" s="35"/>
      <c r="M132" s="35"/>
      <c r="N132" s="35"/>
      <c r="O132" s="66"/>
    </row>
    <row r="133" spans="1:15" ht="12.75">
      <c r="A133" s="35"/>
      <c r="B133" s="35"/>
      <c r="C133" s="35"/>
      <c r="D133" s="35"/>
      <c r="E133" s="35"/>
      <c r="F133" s="35"/>
      <c r="G133" s="35"/>
      <c r="H133" s="35"/>
      <c r="I133" s="35"/>
      <c r="K133" s="35"/>
      <c r="L133" s="35"/>
      <c r="M133" s="35"/>
      <c r="N133" s="35"/>
      <c r="O133" s="66"/>
    </row>
    <row r="134" spans="1:15" ht="12.75">
      <c r="A134" s="35"/>
      <c r="B134" s="35"/>
      <c r="C134" s="35"/>
      <c r="D134" s="35"/>
      <c r="E134" s="35"/>
      <c r="F134" s="35"/>
      <c r="G134" s="35"/>
      <c r="H134" s="35"/>
      <c r="I134" s="35"/>
      <c r="K134" s="35"/>
      <c r="L134" s="35"/>
      <c r="M134" s="35"/>
      <c r="N134" s="35"/>
      <c r="O134" s="66"/>
    </row>
    <row r="135" spans="1:15" ht="12.75">
      <c r="A135" s="35"/>
      <c r="B135" s="35"/>
      <c r="C135" s="35"/>
      <c r="D135" s="35"/>
      <c r="E135" s="35"/>
      <c r="F135" s="35"/>
      <c r="G135" s="35"/>
      <c r="H135" s="35"/>
      <c r="I135" s="35"/>
      <c r="K135" s="35"/>
      <c r="L135" s="35"/>
      <c r="M135" s="35"/>
      <c r="N135" s="35"/>
      <c r="O135" s="66"/>
    </row>
    <row r="136" spans="1:15" ht="12.75">
      <c r="A136" s="35"/>
      <c r="B136" s="35"/>
      <c r="C136" s="35"/>
      <c r="D136" s="35"/>
      <c r="E136" s="35"/>
      <c r="F136" s="35"/>
      <c r="G136" s="35"/>
      <c r="H136" s="35"/>
      <c r="I136" s="35"/>
      <c r="K136" s="35"/>
      <c r="L136" s="35"/>
      <c r="M136" s="35"/>
      <c r="N136" s="35"/>
      <c r="O136" s="66"/>
    </row>
    <row r="137" spans="1:15" ht="12.75">
      <c r="A137" s="35"/>
      <c r="B137" s="35"/>
      <c r="C137" s="35"/>
      <c r="D137" s="35"/>
      <c r="E137" s="35"/>
      <c r="F137" s="35"/>
      <c r="G137" s="35"/>
      <c r="H137" s="35"/>
      <c r="I137" s="35"/>
      <c r="K137" s="35"/>
      <c r="L137" s="35"/>
      <c r="M137" s="35"/>
      <c r="N137" s="35"/>
      <c r="O137" s="66"/>
    </row>
    <row r="138" spans="1:15" ht="12.75">
      <c r="A138" s="35"/>
      <c r="B138" s="35"/>
      <c r="C138" s="35"/>
      <c r="D138" s="35"/>
      <c r="E138" s="35"/>
      <c r="F138" s="35"/>
      <c r="G138" s="35"/>
      <c r="H138" s="35"/>
      <c r="I138" s="35"/>
      <c r="K138" s="35"/>
      <c r="L138" s="35"/>
      <c r="M138" s="35"/>
      <c r="N138" s="35"/>
      <c r="O138" s="66"/>
    </row>
    <row r="139" spans="1:15" ht="12.75">
      <c r="A139" s="35"/>
      <c r="B139" s="35"/>
      <c r="C139" s="35"/>
      <c r="D139" s="35"/>
      <c r="E139" s="35"/>
      <c r="F139" s="35"/>
      <c r="G139" s="35"/>
      <c r="H139" s="35"/>
      <c r="I139" s="35"/>
      <c r="K139" s="35"/>
      <c r="L139" s="35"/>
      <c r="M139" s="35"/>
      <c r="N139" s="35"/>
      <c r="O139" s="66"/>
    </row>
    <row r="140" spans="1:15" ht="12.75">
      <c r="A140" s="35"/>
      <c r="B140" s="35"/>
      <c r="C140" s="35"/>
      <c r="D140" s="35"/>
      <c r="E140" s="35"/>
      <c r="F140" s="35"/>
      <c r="G140" s="35"/>
      <c r="H140" s="35"/>
      <c r="I140" s="35"/>
      <c r="K140" s="35"/>
      <c r="L140" s="35"/>
      <c r="M140" s="35"/>
      <c r="N140" s="35"/>
      <c r="O140" s="66"/>
    </row>
    <row r="141" spans="1:15" ht="12.75">
      <c r="A141" s="35"/>
      <c r="B141" s="35"/>
      <c r="C141" s="35"/>
      <c r="D141" s="35"/>
      <c r="E141" s="35"/>
      <c r="F141" s="35"/>
      <c r="G141" s="35"/>
      <c r="H141" s="35"/>
      <c r="I141" s="35"/>
      <c r="K141" s="35"/>
      <c r="L141" s="35"/>
      <c r="M141" s="35"/>
      <c r="N141" s="35"/>
      <c r="O141" s="66"/>
    </row>
    <row r="142" spans="1:15" ht="12.75">
      <c r="A142" s="35"/>
      <c r="B142" s="35"/>
      <c r="C142" s="35"/>
      <c r="D142" s="35"/>
      <c r="E142" s="35"/>
      <c r="F142" s="35"/>
      <c r="G142" s="35"/>
      <c r="H142" s="35"/>
      <c r="I142" s="35"/>
      <c r="K142" s="35"/>
      <c r="L142" s="35"/>
      <c r="M142" s="35"/>
      <c r="N142" s="35"/>
      <c r="O142" s="66"/>
    </row>
    <row r="143" spans="1:15" ht="12.75">
      <c r="A143" s="35"/>
      <c r="B143" s="35"/>
      <c r="C143" s="35"/>
      <c r="D143" s="35"/>
      <c r="E143" s="35"/>
      <c r="F143" s="35"/>
      <c r="G143" s="35"/>
      <c r="H143" s="35"/>
      <c r="I143" s="35"/>
      <c r="K143" s="35"/>
      <c r="L143" s="35"/>
      <c r="M143" s="35"/>
      <c r="N143" s="35"/>
      <c r="O143" s="66"/>
    </row>
    <row r="144" spans="1:15" ht="12.75">
      <c r="A144" s="35"/>
      <c r="B144" s="35"/>
      <c r="C144" s="35"/>
      <c r="D144" s="35"/>
      <c r="E144" s="35"/>
      <c r="F144" s="35"/>
      <c r="G144" s="35"/>
      <c r="H144" s="35"/>
      <c r="I144" s="35"/>
      <c r="K144" s="35"/>
      <c r="L144" s="35"/>
      <c r="M144" s="35"/>
      <c r="N144" s="35"/>
      <c r="O144" s="66"/>
    </row>
    <row r="145" spans="1:15" ht="12.75">
      <c r="A145" s="35"/>
      <c r="B145" s="35"/>
      <c r="C145" s="35"/>
      <c r="D145" s="35"/>
      <c r="E145" s="35"/>
      <c r="F145" s="35"/>
      <c r="G145" s="35"/>
      <c r="H145" s="35"/>
      <c r="I145" s="35"/>
      <c r="K145" s="35"/>
      <c r="L145" s="35"/>
      <c r="M145" s="35"/>
      <c r="N145" s="35"/>
      <c r="O145" s="66"/>
    </row>
    <row r="146" spans="1:15" ht="12.75">
      <c r="A146" s="35"/>
      <c r="B146" s="35"/>
      <c r="C146" s="35"/>
      <c r="D146" s="35"/>
      <c r="E146" s="35"/>
      <c r="F146" s="35"/>
      <c r="G146" s="35"/>
      <c r="H146" s="35"/>
      <c r="I146" s="35"/>
      <c r="K146" s="35"/>
      <c r="L146" s="35"/>
      <c r="M146" s="35"/>
      <c r="N146" s="35"/>
      <c r="O146" s="66"/>
    </row>
    <row r="147" spans="1:15" ht="12.75">
      <c r="A147" s="35"/>
      <c r="B147" s="35"/>
      <c r="C147" s="35"/>
      <c r="D147" s="35"/>
      <c r="E147" s="35"/>
      <c r="F147" s="35"/>
      <c r="G147" s="35"/>
      <c r="H147" s="35"/>
      <c r="I147" s="35"/>
      <c r="K147" s="35"/>
      <c r="L147" s="35"/>
      <c r="M147" s="35"/>
      <c r="N147" s="35"/>
      <c r="O147" s="66"/>
    </row>
    <row r="148" spans="1:15" ht="12.75">
      <c r="A148" s="35"/>
      <c r="B148" s="35"/>
      <c r="C148" s="35"/>
      <c r="D148" s="35"/>
      <c r="E148" s="35"/>
      <c r="F148" s="35"/>
      <c r="G148" s="35"/>
      <c r="H148" s="35"/>
      <c r="I148" s="35"/>
      <c r="K148" s="35"/>
      <c r="L148" s="35"/>
      <c r="M148" s="35"/>
      <c r="N148" s="35"/>
      <c r="O148" s="66"/>
    </row>
    <row r="149" spans="1:15" ht="12.75">
      <c r="A149" s="35"/>
      <c r="B149" s="35"/>
      <c r="C149" s="35"/>
      <c r="D149" s="35"/>
      <c r="E149" s="35"/>
      <c r="F149" s="35"/>
      <c r="G149" s="35"/>
      <c r="H149" s="35"/>
      <c r="I149" s="35"/>
      <c r="K149" s="35"/>
      <c r="L149" s="35"/>
      <c r="M149" s="35"/>
      <c r="N149" s="35"/>
      <c r="O149" s="66"/>
    </row>
    <row r="150" spans="1:15" ht="12.75">
      <c r="A150" s="35"/>
      <c r="B150" s="35"/>
      <c r="C150" s="35"/>
      <c r="D150" s="35"/>
      <c r="E150" s="35"/>
      <c r="F150" s="35"/>
      <c r="G150" s="35"/>
      <c r="H150" s="35"/>
      <c r="I150" s="35"/>
      <c r="K150" s="35"/>
      <c r="L150" s="35"/>
      <c r="M150" s="35"/>
      <c r="N150" s="35"/>
      <c r="O150" s="66"/>
    </row>
    <row r="151" spans="1:15" ht="12.75">
      <c r="A151" s="35"/>
      <c r="B151" s="35"/>
      <c r="C151" s="35"/>
      <c r="D151" s="35"/>
      <c r="E151" s="35"/>
      <c r="F151" s="35"/>
      <c r="G151" s="35"/>
      <c r="H151" s="35"/>
      <c r="I151" s="35"/>
      <c r="K151" s="35"/>
      <c r="L151" s="35"/>
      <c r="M151" s="35"/>
      <c r="N151" s="35"/>
      <c r="O151" s="66"/>
    </row>
    <row r="152" spans="1:15" ht="12.75">
      <c r="A152" s="35"/>
      <c r="B152" s="35"/>
      <c r="C152" s="35"/>
      <c r="D152" s="35"/>
      <c r="E152" s="35"/>
      <c r="F152" s="35"/>
      <c r="G152" s="35"/>
      <c r="H152" s="35"/>
      <c r="I152" s="35"/>
      <c r="K152" s="35"/>
      <c r="L152" s="35"/>
      <c r="M152" s="35"/>
      <c r="N152" s="35"/>
      <c r="O152" s="66"/>
    </row>
    <row r="153" spans="1:15" ht="12.75">
      <c r="A153" s="35"/>
      <c r="B153" s="35"/>
      <c r="C153" s="35"/>
      <c r="D153" s="35"/>
      <c r="E153" s="35"/>
      <c r="F153" s="35"/>
      <c r="G153" s="35"/>
      <c r="H153" s="35"/>
      <c r="I153" s="35"/>
      <c r="K153" s="35"/>
      <c r="L153" s="35"/>
      <c r="M153" s="35"/>
      <c r="N153" s="35"/>
      <c r="O153" s="66"/>
    </row>
    <row r="154" spans="1:15" ht="12.75">
      <c r="A154" s="35"/>
      <c r="B154" s="35"/>
      <c r="C154" s="35"/>
      <c r="D154" s="35"/>
      <c r="E154" s="35"/>
      <c r="F154" s="35"/>
      <c r="G154" s="35"/>
      <c r="H154" s="35"/>
      <c r="I154" s="35"/>
      <c r="K154" s="35"/>
      <c r="L154" s="35"/>
      <c r="M154" s="35"/>
      <c r="N154" s="35"/>
      <c r="O154" s="66"/>
    </row>
    <row r="155" spans="1:15" ht="12.75">
      <c r="A155" s="35"/>
      <c r="B155" s="35"/>
      <c r="C155" s="35"/>
      <c r="D155" s="35"/>
      <c r="E155" s="35"/>
      <c r="F155" s="35"/>
      <c r="G155" s="35"/>
      <c r="H155" s="35"/>
      <c r="I155" s="35"/>
      <c r="K155" s="35"/>
      <c r="L155" s="35"/>
      <c r="M155" s="35"/>
      <c r="N155" s="35"/>
      <c r="O155" s="66"/>
    </row>
    <row r="156" spans="1:15" ht="12.75">
      <c r="A156" s="35"/>
      <c r="B156" s="35"/>
      <c r="C156" s="35"/>
      <c r="D156" s="35"/>
      <c r="E156" s="35"/>
      <c r="F156" s="35"/>
      <c r="G156" s="35"/>
      <c r="H156" s="35"/>
      <c r="I156" s="35"/>
      <c r="K156" s="35"/>
      <c r="L156" s="35"/>
      <c r="M156" s="35"/>
      <c r="N156" s="35"/>
      <c r="O156" s="66"/>
    </row>
    <row r="157" spans="1:15" ht="12.75">
      <c r="A157" s="35"/>
      <c r="B157" s="35"/>
      <c r="C157" s="35"/>
      <c r="D157" s="35"/>
      <c r="E157" s="35"/>
      <c r="F157" s="35"/>
      <c r="G157" s="35"/>
      <c r="H157" s="35"/>
      <c r="I157" s="35"/>
      <c r="K157" s="35"/>
      <c r="L157" s="35"/>
      <c r="M157" s="35"/>
      <c r="N157" s="35"/>
      <c r="O157" s="66"/>
    </row>
    <row r="158" spans="1:15" ht="12.75">
      <c r="A158" s="35"/>
      <c r="B158" s="35"/>
      <c r="C158" s="35"/>
      <c r="D158" s="35"/>
      <c r="E158" s="35"/>
      <c r="F158" s="35"/>
      <c r="G158" s="35"/>
      <c r="H158" s="35"/>
      <c r="I158" s="35"/>
      <c r="K158" s="35"/>
      <c r="L158" s="35"/>
      <c r="M158" s="35"/>
      <c r="N158" s="35"/>
      <c r="O158" s="66"/>
    </row>
    <row r="159" spans="1:15" ht="12.75">
      <c r="A159" s="35"/>
      <c r="B159" s="35"/>
      <c r="C159" s="35"/>
      <c r="D159" s="35"/>
      <c r="E159" s="35"/>
      <c r="F159" s="35"/>
      <c r="G159" s="35"/>
      <c r="H159" s="35"/>
      <c r="I159" s="35"/>
      <c r="K159" s="35"/>
      <c r="L159" s="35"/>
      <c r="M159" s="35"/>
      <c r="N159" s="35"/>
      <c r="O159" s="66"/>
    </row>
    <row r="160" spans="1:15" ht="12.75">
      <c r="A160" s="35"/>
      <c r="B160" s="35"/>
      <c r="C160" s="35"/>
      <c r="D160" s="35"/>
      <c r="E160" s="35"/>
      <c r="F160" s="35"/>
      <c r="G160" s="35"/>
      <c r="H160" s="35"/>
      <c r="I160" s="35"/>
      <c r="K160" s="35"/>
      <c r="L160" s="35"/>
      <c r="M160" s="35"/>
      <c r="N160" s="35"/>
      <c r="O160" s="66"/>
    </row>
    <row r="161" spans="1:15" ht="12.75">
      <c r="A161" s="35"/>
      <c r="B161" s="35"/>
      <c r="C161" s="35"/>
      <c r="D161" s="35"/>
      <c r="E161" s="35"/>
      <c r="F161" s="35"/>
      <c r="G161" s="35"/>
      <c r="H161" s="35"/>
      <c r="I161" s="35"/>
      <c r="K161" s="35"/>
      <c r="L161" s="35"/>
      <c r="M161" s="35"/>
      <c r="N161" s="35"/>
      <c r="O161" s="66"/>
    </row>
    <row r="162" spans="1:15" ht="12.75">
      <c r="A162" s="35"/>
      <c r="B162" s="35"/>
      <c r="C162" s="35"/>
      <c r="D162" s="35"/>
      <c r="E162" s="35"/>
      <c r="F162" s="35"/>
      <c r="G162" s="35"/>
      <c r="H162" s="35"/>
      <c r="I162" s="35"/>
      <c r="K162" s="35"/>
      <c r="L162" s="35"/>
      <c r="M162" s="35"/>
      <c r="N162" s="35"/>
      <c r="O162" s="66"/>
    </row>
    <row r="163" spans="1:15" ht="12.75">
      <c r="A163" s="35"/>
      <c r="B163" s="35"/>
      <c r="C163" s="35"/>
      <c r="D163" s="35"/>
      <c r="E163" s="35"/>
      <c r="F163" s="35"/>
      <c r="G163" s="35"/>
      <c r="H163" s="35"/>
      <c r="I163" s="35"/>
      <c r="K163" s="35"/>
      <c r="L163" s="35"/>
      <c r="M163" s="35"/>
      <c r="N163" s="35"/>
      <c r="O163" s="66"/>
    </row>
    <row r="164" spans="1:15" ht="12.75">
      <c r="A164" s="35"/>
      <c r="B164" s="35"/>
      <c r="C164" s="35"/>
      <c r="D164" s="35"/>
      <c r="E164" s="35"/>
      <c r="F164" s="35"/>
      <c r="G164" s="35"/>
      <c r="H164" s="35"/>
      <c r="I164" s="35"/>
      <c r="K164" s="35"/>
      <c r="L164" s="35"/>
      <c r="M164" s="35"/>
      <c r="N164" s="35"/>
      <c r="O164" s="66"/>
    </row>
    <row r="165" spans="1:15" ht="12.75">
      <c r="A165" s="35"/>
      <c r="B165" s="35"/>
      <c r="C165" s="35"/>
      <c r="D165" s="35"/>
      <c r="E165" s="35"/>
      <c r="F165" s="35"/>
      <c r="G165" s="35"/>
      <c r="H165" s="35"/>
      <c r="I165" s="35"/>
      <c r="K165" s="35"/>
      <c r="L165" s="35"/>
      <c r="M165" s="35"/>
      <c r="N165" s="35"/>
      <c r="O165" s="66"/>
    </row>
    <row r="166" spans="1:15" ht="12.75">
      <c r="A166" s="35"/>
      <c r="B166" s="35"/>
      <c r="C166" s="35"/>
      <c r="D166" s="35"/>
      <c r="E166" s="35"/>
      <c r="F166" s="35"/>
      <c r="G166" s="35"/>
      <c r="H166" s="35"/>
      <c r="I166" s="35"/>
      <c r="K166" s="35"/>
      <c r="L166" s="35"/>
      <c r="M166" s="35"/>
      <c r="N166" s="35"/>
      <c r="O166" s="66"/>
    </row>
    <row r="167" spans="1:15" ht="12.75">
      <c r="A167" s="35"/>
      <c r="B167" s="35"/>
      <c r="C167" s="35"/>
      <c r="D167" s="35"/>
      <c r="E167" s="35"/>
      <c r="F167" s="35"/>
      <c r="G167" s="35"/>
      <c r="H167" s="35"/>
      <c r="I167" s="35"/>
      <c r="K167" s="35"/>
      <c r="L167" s="35"/>
      <c r="M167" s="35"/>
      <c r="N167" s="35"/>
      <c r="O167" s="66"/>
    </row>
    <row r="168" spans="1:15" ht="12.75">
      <c r="A168" s="35"/>
      <c r="B168" s="35"/>
      <c r="C168" s="35"/>
      <c r="D168" s="35"/>
      <c r="E168" s="35"/>
      <c r="F168" s="35"/>
      <c r="G168" s="35"/>
      <c r="H168" s="35"/>
      <c r="I168" s="35"/>
      <c r="K168" s="35"/>
      <c r="L168" s="35"/>
      <c r="M168" s="35"/>
      <c r="N168" s="35"/>
      <c r="O168" s="66"/>
    </row>
    <row r="169" spans="1:15" ht="12.75">
      <c r="A169" s="35"/>
      <c r="B169" s="35"/>
      <c r="C169" s="35"/>
      <c r="D169" s="35"/>
      <c r="E169" s="35"/>
      <c r="F169" s="35"/>
      <c r="G169" s="35"/>
      <c r="H169" s="35"/>
      <c r="I169" s="35"/>
      <c r="K169" s="35"/>
      <c r="L169" s="35"/>
      <c r="M169" s="35"/>
      <c r="N169" s="35"/>
      <c r="O169" s="66"/>
    </row>
    <row r="170" spans="1:15" ht="12.75">
      <c r="A170" s="35"/>
      <c r="B170" s="35"/>
      <c r="C170" s="35"/>
      <c r="D170" s="35"/>
      <c r="E170" s="35"/>
      <c r="F170" s="35"/>
      <c r="G170" s="35"/>
      <c r="H170" s="35"/>
      <c r="I170" s="35"/>
      <c r="K170" s="35"/>
      <c r="L170" s="35"/>
      <c r="M170" s="35"/>
      <c r="N170" s="35"/>
      <c r="O170" s="66"/>
    </row>
    <row r="171" spans="1:15" ht="12.75">
      <c r="A171" s="35"/>
      <c r="B171" s="35"/>
      <c r="C171" s="35"/>
      <c r="D171" s="35"/>
      <c r="E171" s="35"/>
      <c r="F171" s="35"/>
      <c r="G171" s="35"/>
      <c r="H171" s="35"/>
      <c r="I171" s="35"/>
      <c r="K171" s="35"/>
      <c r="L171" s="35"/>
      <c r="M171" s="35"/>
      <c r="N171" s="35"/>
      <c r="O171" s="66"/>
    </row>
    <row r="172" spans="1:15" ht="12.75">
      <c r="A172" s="35"/>
      <c r="B172" s="35"/>
      <c r="C172" s="35"/>
      <c r="D172" s="35"/>
      <c r="E172" s="35"/>
      <c r="F172" s="35"/>
      <c r="G172" s="35"/>
      <c r="H172" s="35"/>
      <c r="I172" s="35"/>
      <c r="K172" s="35"/>
      <c r="L172" s="35"/>
      <c r="M172" s="35"/>
      <c r="N172" s="35"/>
      <c r="O172" s="66"/>
    </row>
    <row r="173" spans="1:15" ht="12.75">
      <c r="A173" s="35"/>
      <c r="B173" s="35"/>
      <c r="C173" s="35"/>
      <c r="D173" s="35"/>
      <c r="E173" s="35"/>
      <c r="F173" s="35"/>
      <c r="G173" s="35"/>
      <c r="H173" s="35"/>
      <c r="I173" s="35"/>
      <c r="K173" s="35"/>
      <c r="L173" s="35"/>
      <c r="M173" s="35"/>
      <c r="N173" s="35"/>
      <c r="O173" s="66"/>
    </row>
    <row r="174" spans="1:15" ht="12.75">
      <c r="A174" s="35"/>
      <c r="B174" s="35"/>
      <c r="C174" s="35"/>
      <c r="D174" s="35"/>
      <c r="E174" s="35"/>
      <c r="F174" s="35"/>
      <c r="G174" s="35"/>
      <c r="H174" s="35"/>
      <c r="I174" s="35"/>
      <c r="K174" s="35"/>
      <c r="L174" s="35"/>
      <c r="M174" s="35"/>
      <c r="N174" s="35"/>
      <c r="O174" s="66"/>
    </row>
    <row r="175" spans="1:15" ht="12.75">
      <c r="A175" s="35"/>
      <c r="B175" s="35"/>
      <c r="C175" s="35"/>
      <c r="D175" s="35"/>
      <c r="E175" s="35"/>
      <c r="F175" s="35"/>
      <c r="G175" s="35"/>
      <c r="H175" s="35"/>
      <c r="I175" s="35"/>
      <c r="K175" s="35"/>
      <c r="L175" s="35"/>
      <c r="M175" s="35"/>
      <c r="N175" s="35"/>
      <c r="O175" s="66"/>
    </row>
    <row r="176" spans="1:15" ht="12.75">
      <c r="A176" s="35"/>
      <c r="B176" s="35"/>
      <c r="C176" s="35"/>
      <c r="D176" s="35"/>
      <c r="E176" s="35"/>
      <c r="F176" s="35"/>
      <c r="G176" s="35"/>
      <c r="H176" s="35"/>
      <c r="I176" s="35"/>
      <c r="K176" s="35"/>
      <c r="L176" s="35"/>
      <c r="M176" s="35"/>
      <c r="N176" s="35"/>
      <c r="O176" s="66"/>
    </row>
    <row r="177" spans="1:15" ht="12.75">
      <c r="A177" s="35"/>
      <c r="B177" s="35"/>
      <c r="C177" s="35"/>
      <c r="D177" s="35"/>
      <c r="E177" s="35"/>
      <c r="F177" s="35"/>
      <c r="G177" s="35"/>
      <c r="H177" s="35"/>
      <c r="I177" s="35"/>
      <c r="K177" s="35"/>
      <c r="L177" s="35"/>
      <c r="M177" s="35"/>
      <c r="N177" s="35"/>
      <c r="O177" s="66"/>
    </row>
    <row r="178" spans="1:15" ht="12.75">
      <c r="A178" s="35"/>
      <c r="B178" s="35"/>
      <c r="C178" s="35"/>
      <c r="D178" s="35"/>
      <c r="E178" s="35"/>
      <c r="F178" s="35"/>
      <c r="G178" s="35"/>
      <c r="H178" s="35"/>
      <c r="I178" s="35"/>
      <c r="K178" s="35"/>
      <c r="L178" s="35"/>
      <c r="M178" s="35"/>
      <c r="N178" s="35"/>
      <c r="O178" s="66"/>
    </row>
    <row r="179" spans="1:15" ht="12.75">
      <c r="A179" s="35"/>
      <c r="B179" s="35"/>
      <c r="C179" s="35"/>
      <c r="D179" s="35"/>
      <c r="E179" s="35"/>
      <c r="F179" s="35"/>
      <c r="G179" s="35"/>
      <c r="H179" s="35"/>
      <c r="I179" s="35"/>
      <c r="K179" s="35"/>
      <c r="L179" s="35"/>
      <c r="M179" s="35"/>
      <c r="N179" s="35"/>
      <c r="O179" s="66"/>
    </row>
    <row r="180" spans="1:15" ht="12.75">
      <c r="A180" s="35"/>
      <c r="B180" s="35"/>
      <c r="C180" s="35"/>
      <c r="D180" s="35"/>
      <c r="E180" s="35"/>
      <c r="F180" s="35"/>
      <c r="G180" s="35"/>
      <c r="H180" s="35"/>
      <c r="I180" s="35"/>
      <c r="K180" s="35"/>
      <c r="L180" s="35"/>
      <c r="M180" s="35"/>
      <c r="N180" s="35"/>
      <c r="O180" s="66"/>
    </row>
    <row r="181" spans="1:15" ht="12.75">
      <c r="A181" s="35"/>
      <c r="B181" s="35"/>
      <c r="C181" s="35"/>
      <c r="D181" s="35"/>
      <c r="E181" s="35"/>
      <c r="F181" s="35"/>
      <c r="G181" s="35"/>
      <c r="H181" s="35"/>
      <c r="I181" s="35"/>
      <c r="K181" s="35"/>
      <c r="L181" s="35"/>
      <c r="M181" s="35"/>
      <c r="N181" s="35"/>
      <c r="O181" s="66"/>
    </row>
    <row r="182" spans="1:15" ht="12.75">
      <c r="A182" s="35"/>
      <c r="B182" s="35"/>
      <c r="C182" s="35"/>
      <c r="D182" s="35"/>
      <c r="E182" s="35"/>
      <c r="F182" s="35"/>
      <c r="G182" s="35"/>
      <c r="H182" s="35"/>
      <c r="I182" s="35"/>
      <c r="K182" s="35"/>
      <c r="L182" s="35"/>
      <c r="M182" s="35"/>
      <c r="N182" s="35"/>
      <c r="O182" s="66"/>
    </row>
    <row r="183" spans="1:15" ht="12.75">
      <c r="A183" s="35"/>
      <c r="B183" s="35"/>
      <c r="C183" s="35"/>
      <c r="D183" s="35"/>
      <c r="E183" s="35"/>
      <c r="F183" s="35"/>
      <c r="G183" s="35"/>
      <c r="H183" s="35"/>
      <c r="I183" s="35"/>
      <c r="K183" s="35"/>
      <c r="L183" s="35"/>
      <c r="M183" s="35"/>
      <c r="N183" s="35"/>
      <c r="O183" s="66"/>
    </row>
    <row r="184" spans="1:15" ht="12.75">
      <c r="A184" s="35"/>
      <c r="B184" s="35"/>
      <c r="C184" s="35"/>
      <c r="D184" s="35"/>
      <c r="E184" s="35"/>
      <c r="F184" s="35"/>
      <c r="G184" s="35"/>
      <c r="H184" s="35"/>
      <c r="I184" s="35"/>
      <c r="K184" s="35"/>
      <c r="L184" s="35"/>
      <c r="M184" s="35"/>
      <c r="N184" s="35"/>
      <c r="O184" s="66"/>
    </row>
    <row r="185" spans="1:15" ht="12.75">
      <c r="A185" s="35"/>
      <c r="B185" s="35"/>
      <c r="C185" s="35"/>
      <c r="D185" s="35"/>
      <c r="E185" s="35"/>
      <c r="F185" s="35"/>
      <c r="G185" s="35"/>
      <c r="H185" s="35"/>
      <c r="I185" s="35"/>
      <c r="K185" s="35"/>
      <c r="L185" s="35"/>
      <c r="M185" s="35"/>
      <c r="N185" s="35"/>
      <c r="O185" s="66"/>
    </row>
    <row r="186" spans="1:15" ht="12.75">
      <c r="A186" s="35"/>
      <c r="B186" s="35"/>
      <c r="C186" s="35"/>
      <c r="D186" s="35"/>
      <c r="E186" s="35"/>
      <c r="F186" s="35"/>
      <c r="G186" s="35"/>
      <c r="H186" s="35"/>
      <c r="I186" s="35"/>
      <c r="K186" s="35"/>
      <c r="L186" s="35"/>
      <c r="M186" s="35"/>
      <c r="N186" s="35"/>
      <c r="O186" s="66"/>
    </row>
    <row r="187" spans="1:15" ht="12.75">
      <c r="A187" s="35"/>
      <c r="B187" s="35"/>
      <c r="C187" s="35"/>
      <c r="D187" s="35"/>
      <c r="E187" s="35"/>
      <c r="F187" s="35"/>
      <c r="G187" s="35"/>
      <c r="H187" s="35"/>
      <c r="I187" s="35"/>
      <c r="K187" s="35"/>
      <c r="L187" s="35"/>
      <c r="M187" s="35"/>
      <c r="N187" s="35"/>
      <c r="O187" s="66"/>
    </row>
    <row r="188" spans="1:15" ht="12.75">
      <c r="A188" s="35"/>
      <c r="B188" s="35"/>
      <c r="C188" s="35"/>
      <c r="D188" s="35"/>
      <c r="E188" s="35"/>
      <c r="F188" s="35"/>
      <c r="G188" s="35"/>
      <c r="H188" s="35"/>
      <c r="I188" s="35"/>
      <c r="K188" s="35"/>
      <c r="L188" s="35"/>
      <c r="M188" s="35"/>
      <c r="N188" s="35"/>
      <c r="O188" s="66"/>
    </row>
    <row r="189" spans="1:15" ht="12.75">
      <c r="A189" s="35"/>
      <c r="B189" s="35"/>
      <c r="C189" s="35"/>
      <c r="D189" s="35"/>
      <c r="E189" s="35"/>
      <c r="F189" s="35"/>
      <c r="G189" s="35"/>
      <c r="H189" s="35"/>
      <c r="I189" s="35"/>
      <c r="K189" s="35"/>
      <c r="L189" s="35"/>
      <c r="M189" s="35"/>
      <c r="N189" s="35"/>
      <c r="O189" s="66"/>
    </row>
    <row r="190" spans="1:15" ht="12.75">
      <c r="A190" s="35"/>
      <c r="B190" s="35"/>
      <c r="C190" s="35"/>
      <c r="D190" s="35"/>
      <c r="E190" s="35"/>
      <c r="F190" s="35"/>
      <c r="G190" s="35"/>
      <c r="H190" s="35"/>
      <c r="I190" s="35"/>
      <c r="K190" s="35"/>
      <c r="L190" s="35"/>
      <c r="M190" s="35"/>
      <c r="N190" s="35"/>
      <c r="O190" s="66"/>
    </row>
    <row r="191" spans="1:15" ht="12.75">
      <c r="A191" s="35"/>
      <c r="B191" s="35"/>
      <c r="C191" s="35"/>
      <c r="D191" s="35"/>
      <c r="E191" s="35"/>
      <c r="F191" s="35"/>
      <c r="G191" s="35"/>
      <c r="H191" s="35"/>
      <c r="I191" s="35"/>
      <c r="K191" s="35"/>
      <c r="L191" s="35"/>
      <c r="M191" s="35"/>
      <c r="N191" s="35"/>
      <c r="O191" s="66"/>
    </row>
    <row r="192" spans="1:15" ht="12.75">
      <c r="A192" s="35"/>
      <c r="B192" s="35"/>
      <c r="C192" s="35"/>
      <c r="D192" s="35"/>
      <c r="E192" s="35"/>
      <c r="F192" s="35"/>
      <c r="G192" s="35"/>
      <c r="H192" s="35"/>
      <c r="I192" s="35"/>
      <c r="K192" s="35"/>
      <c r="L192" s="35"/>
      <c r="M192" s="35"/>
      <c r="N192" s="35"/>
      <c r="O192" s="66"/>
    </row>
    <row r="193" spans="1:15" ht="12.75">
      <c r="A193" s="35"/>
      <c r="B193" s="35"/>
      <c r="C193" s="35"/>
      <c r="D193" s="35"/>
      <c r="E193" s="35"/>
      <c r="F193" s="35"/>
      <c r="G193" s="35"/>
      <c r="H193" s="35"/>
      <c r="I193" s="35"/>
      <c r="K193" s="35"/>
      <c r="L193" s="35"/>
      <c r="M193" s="35"/>
      <c r="N193" s="35"/>
      <c r="O193" s="66"/>
    </row>
    <row r="194" spans="1:15" ht="12.75">
      <c r="A194" s="35"/>
      <c r="B194" s="35"/>
      <c r="C194" s="35"/>
      <c r="D194" s="35"/>
      <c r="E194" s="35"/>
      <c r="F194" s="35"/>
      <c r="G194" s="35"/>
      <c r="H194" s="35"/>
      <c r="I194" s="35"/>
      <c r="K194" s="35"/>
      <c r="L194" s="35"/>
      <c r="M194" s="35"/>
      <c r="N194" s="35"/>
      <c r="O194" s="66"/>
    </row>
    <row r="195" spans="1:15" ht="12.75">
      <c r="A195" s="35"/>
      <c r="B195" s="35"/>
      <c r="C195" s="35"/>
      <c r="D195" s="35"/>
      <c r="E195" s="35"/>
      <c r="F195" s="35"/>
      <c r="G195" s="35"/>
      <c r="H195" s="35"/>
      <c r="I195" s="35"/>
      <c r="K195" s="35"/>
      <c r="L195" s="35"/>
      <c r="M195" s="35"/>
      <c r="N195" s="35"/>
      <c r="O195" s="66"/>
    </row>
    <row r="196" spans="1:15" ht="12.75">
      <c r="A196" s="35"/>
      <c r="B196" s="35"/>
      <c r="C196" s="35"/>
      <c r="D196" s="35"/>
      <c r="E196" s="35"/>
      <c r="F196" s="35"/>
      <c r="G196" s="35"/>
      <c r="H196" s="35"/>
      <c r="I196" s="35"/>
      <c r="K196" s="35"/>
      <c r="L196" s="35"/>
      <c r="M196" s="35"/>
      <c r="N196" s="35"/>
      <c r="O196" s="66"/>
    </row>
    <row r="197" spans="1:15" ht="12.75">
      <c r="A197" s="35"/>
      <c r="B197" s="35"/>
      <c r="C197" s="35"/>
      <c r="D197" s="35"/>
      <c r="E197" s="35"/>
      <c r="F197" s="35"/>
      <c r="G197" s="35"/>
      <c r="H197" s="35"/>
      <c r="I197" s="35"/>
      <c r="K197" s="35"/>
      <c r="L197" s="35"/>
      <c r="M197" s="35"/>
      <c r="N197" s="35"/>
      <c r="O197" s="66"/>
    </row>
    <row r="198" spans="1:15" ht="12.75">
      <c r="A198" s="35"/>
      <c r="B198" s="35"/>
      <c r="C198" s="35"/>
      <c r="D198" s="35"/>
      <c r="E198" s="35"/>
      <c r="F198" s="35"/>
      <c r="G198" s="35"/>
      <c r="H198" s="35"/>
      <c r="I198" s="35"/>
      <c r="K198" s="35"/>
      <c r="L198" s="35"/>
      <c r="M198" s="35"/>
      <c r="N198" s="35"/>
      <c r="O198" s="66"/>
    </row>
    <row r="199" spans="1:15" ht="12.75">
      <c r="A199" s="35"/>
      <c r="B199" s="35"/>
      <c r="C199" s="35"/>
      <c r="D199" s="35"/>
      <c r="E199" s="35"/>
      <c r="F199" s="35"/>
      <c r="G199" s="35"/>
      <c r="H199" s="35"/>
      <c r="I199" s="35"/>
      <c r="K199" s="35"/>
      <c r="L199" s="35"/>
      <c r="M199" s="35"/>
      <c r="N199" s="35"/>
      <c r="O199" s="66"/>
    </row>
    <row r="200" spans="1:15" ht="12.75">
      <c r="A200" s="35"/>
      <c r="B200" s="35"/>
      <c r="C200" s="35"/>
      <c r="D200" s="35"/>
      <c r="E200" s="35"/>
      <c r="F200" s="35"/>
      <c r="G200" s="35"/>
      <c r="H200" s="35"/>
      <c r="I200" s="35"/>
      <c r="K200" s="35"/>
      <c r="L200" s="35"/>
      <c r="M200" s="35"/>
      <c r="N200" s="35"/>
      <c r="O200" s="66"/>
    </row>
    <row r="201" spans="1:15" ht="12.75">
      <c r="A201" s="35"/>
      <c r="B201" s="35"/>
      <c r="C201" s="35"/>
      <c r="D201" s="35"/>
      <c r="E201" s="35"/>
      <c r="F201" s="35"/>
      <c r="G201" s="35"/>
      <c r="H201" s="35"/>
      <c r="I201" s="35"/>
      <c r="K201" s="35"/>
      <c r="L201" s="35"/>
      <c r="M201" s="35"/>
      <c r="N201" s="35"/>
      <c r="O201" s="66"/>
    </row>
    <row r="202" spans="1:15" ht="12.75">
      <c r="A202" s="35"/>
      <c r="B202" s="35"/>
      <c r="C202" s="35"/>
      <c r="D202" s="35"/>
      <c r="E202" s="35"/>
      <c r="F202" s="35"/>
      <c r="G202" s="35"/>
      <c r="H202" s="35"/>
      <c r="I202" s="35"/>
      <c r="K202" s="35"/>
      <c r="L202" s="35"/>
      <c r="M202" s="35"/>
      <c r="N202" s="35"/>
      <c r="O202" s="66"/>
    </row>
    <row r="203" spans="1:15" ht="12.75">
      <c r="A203" s="35"/>
      <c r="B203" s="35"/>
      <c r="C203" s="35"/>
      <c r="D203" s="35"/>
      <c r="E203" s="35"/>
      <c r="F203" s="35"/>
      <c r="G203" s="35"/>
      <c r="H203" s="35"/>
      <c r="I203" s="35"/>
      <c r="K203" s="35"/>
      <c r="L203" s="35"/>
      <c r="M203" s="35"/>
      <c r="N203" s="35"/>
      <c r="O203" s="66"/>
    </row>
    <row r="204" spans="1:15" ht="12.75">
      <c r="A204" s="35"/>
      <c r="B204" s="35"/>
      <c r="C204" s="35"/>
      <c r="D204" s="35"/>
      <c r="E204" s="35"/>
      <c r="F204" s="35"/>
      <c r="G204" s="35"/>
      <c r="H204" s="35"/>
      <c r="I204" s="35"/>
      <c r="K204" s="35"/>
      <c r="L204" s="35"/>
      <c r="M204" s="35"/>
      <c r="N204" s="35"/>
      <c r="O204" s="66"/>
    </row>
    <row r="205" spans="1:15" ht="12.75">
      <c r="A205" s="35"/>
      <c r="B205" s="35"/>
      <c r="C205" s="35"/>
      <c r="D205" s="35"/>
      <c r="E205" s="35"/>
      <c r="F205" s="35"/>
      <c r="G205" s="35"/>
      <c r="H205" s="35"/>
      <c r="I205" s="35"/>
      <c r="K205" s="35"/>
      <c r="L205" s="35"/>
      <c r="M205" s="35"/>
      <c r="N205" s="35"/>
      <c r="O205" s="66"/>
    </row>
    <row r="206" spans="1:15" ht="12.75">
      <c r="A206" s="35"/>
      <c r="B206" s="35"/>
      <c r="C206" s="35"/>
      <c r="D206" s="35"/>
      <c r="E206" s="35"/>
      <c r="F206" s="35"/>
      <c r="G206" s="35"/>
      <c r="H206" s="35"/>
      <c r="I206" s="35"/>
      <c r="K206" s="35"/>
      <c r="L206" s="35"/>
      <c r="M206" s="35"/>
      <c r="N206" s="35"/>
      <c r="O206" s="66"/>
    </row>
    <row r="207" spans="1:15" ht="12.75">
      <c r="A207" s="35"/>
      <c r="B207" s="35"/>
      <c r="C207" s="35"/>
      <c r="D207" s="35"/>
      <c r="E207" s="35"/>
      <c r="F207" s="35"/>
      <c r="G207" s="35"/>
      <c r="H207" s="35"/>
      <c r="I207" s="35"/>
      <c r="K207" s="35"/>
      <c r="L207" s="35"/>
      <c r="M207" s="35"/>
      <c r="N207" s="35"/>
      <c r="O207" s="66"/>
    </row>
    <row r="208" spans="1:15" ht="12.75">
      <c r="A208" s="35"/>
      <c r="B208" s="35"/>
      <c r="C208" s="35"/>
      <c r="D208" s="35"/>
      <c r="E208" s="35"/>
      <c r="F208" s="35"/>
      <c r="G208" s="35"/>
      <c r="H208" s="35"/>
      <c r="I208" s="35"/>
      <c r="K208" s="35"/>
      <c r="L208" s="35"/>
      <c r="M208" s="35"/>
      <c r="N208" s="35"/>
      <c r="O208" s="66"/>
    </row>
    <row r="209" spans="1:15" ht="12.75">
      <c r="A209" s="35"/>
      <c r="B209" s="35"/>
      <c r="C209" s="35"/>
      <c r="D209" s="35"/>
      <c r="E209" s="35"/>
      <c r="F209" s="35"/>
      <c r="G209" s="35"/>
      <c r="H209" s="35"/>
      <c r="I209" s="35"/>
      <c r="K209" s="35"/>
      <c r="L209" s="35"/>
      <c r="M209" s="35"/>
      <c r="N209" s="35"/>
      <c r="O209" s="66"/>
    </row>
    <row r="210" spans="1:15" ht="12.75">
      <c r="A210" s="35"/>
      <c r="B210" s="35"/>
      <c r="C210" s="35"/>
      <c r="D210" s="35"/>
      <c r="E210" s="35"/>
      <c r="F210" s="35"/>
      <c r="G210" s="35"/>
      <c r="H210" s="35"/>
      <c r="I210" s="35"/>
      <c r="K210" s="35"/>
      <c r="L210" s="35"/>
      <c r="M210" s="35"/>
      <c r="N210" s="35"/>
      <c r="O210" s="66"/>
    </row>
    <row r="211" spans="1:15" ht="12.75">
      <c r="A211" s="35"/>
      <c r="B211" s="35"/>
      <c r="C211" s="35"/>
      <c r="D211" s="35"/>
      <c r="E211" s="35"/>
      <c r="F211" s="35"/>
      <c r="G211" s="35"/>
      <c r="H211" s="35"/>
      <c r="I211" s="35"/>
      <c r="K211" s="35"/>
      <c r="L211" s="35"/>
      <c r="M211" s="35"/>
      <c r="N211" s="35"/>
      <c r="O211" s="66"/>
    </row>
    <row r="212" spans="1:15" ht="12.75">
      <c r="A212" s="35"/>
      <c r="B212" s="35"/>
      <c r="C212" s="35"/>
      <c r="D212" s="35"/>
      <c r="E212" s="35"/>
      <c r="F212" s="35"/>
      <c r="G212" s="35"/>
      <c r="H212" s="35"/>
      <c r="I212" s="35"/>
      <c r="K212" s="35"/>
      <c r="L212" s="35"/>
      <c r="M212" s="35"/>
      <c r="N212" s="35"/>
      <c r="O212" s="66"/>
    </row>
    <row r="213" spans="1:15" ht="12.75">
      <c r="A213" s="35"/>
      <c r="B213" s="35"/>
      <c r="C213" s="35"/>
      <c r="D213" s="35"/>
      <c r="E213" s="35"/>
      <c r="F213" s="35"/>
      <c r="G213" s="35"/>
      <c r="H213" s="35"/>
      <c r="I213" s="35"/>
      <c r="K213" s="35"/>
      <c r="L213" s="35"/>
      <c r="M213" s="35"/>
      <c r="N213" s="35"/>
      <c r="O213" s="66"/>
    </row>
    <row r="214" spans="1:15" ht="12.75">
      <c r="A214" s="35"/>
      <c r="B214" s="35"/>
      <c r="C214" s="35"/>
      <c r="D214" s="35"/>
      <c r="E214" s="35"/>
      <c r="F214" s="35"/>
      <c r="G214" s="35"/>
      <c r="H214" s="35"/>
      <c r="I214" s="35"/>
      <c r="K214" s="35"/>
      <c r="L214" s="35"/>
      <c r="M214" s="35"/>
      <c r="N214" s="35"/>
      <c r="O214" s="66"/>
    </row>
    <row r="215" spans="1:15" ht="12.75">
      <c r="A215" s="35"/>
      <c r="B215" s="35"/>
      <c r="C215" s="35"/>
      <c r="D215" s="35"/>
      <c r="E215" s="35"/>
      <c r="F215" s="35"/>
      <c r="G215" s="35"/>
      <c r="H215" s="35"/>
      <c r="I215" s="35"/>
      <c r="K215" s="35"/>
      <c r="L215" s="35"/>
      <c r="M215" s="35"/>
      <c r="N215" s="35"/>
      <c r="O215" s="66"/>
    </row>
    <row r="216" spans="1:15" ht="12.75">
      <c r="A216" s="35"/>
      <c r="B216" s="35"/>
      <c r="C216" s="35"/>
      <c r="D216" s="35"/>
      <c r="E216" s="35"/>
      <c r="F216" s="35"/>
      <c r="G216" s="35"/>
      <c r="H216" s="35"/>
      <c r="I216" s="35"/>
      <c r="K216" s="35"/>
      <c r="L216" s="35"/>
      <c r="M216" s="35"/>
      <c r="N216" s="35"/>
      <c r="O216" s="66"/>
    </row>
    <row r="217" spans="1:15" ht="12.75">
      <c r="A217" s="35"/>
      <c r="B217" s="35"/>
      <c r="C217" s="35"/>
      <c r="D217" s="35"/>
      <c r="E217" s="35"/>
      <c r="F217" s="35"/>
      <c r="G217" s="35"/>
      <c r="H217" s="35"/>
      <c r="I217" s="35"/>
      <c r="K217" s="35"/>
      <c r="L217" s="35"/>
      <c r="M217" s="35"/>
      <c r="N217" s="35"/>
      <c r="O217" s="66"/>
    </row>
    <row r="218" spans="1:15" ht="12.75">
      <c r="A218" s="35"/>
      <c r="B218" s="35"/>
      <c r="C218" s="35"/>
      <c r="D218" s="35"/>
      <c r="E218" s="35"/>
      <c r="F218" s="35"/>
      <c r="G218" s="35"/>
      <c r="H218" s="35"/>
      <c r="I218" s="35"/>
      <c r="K218" s="35"/>
      <c r="L218" s="35"/>
      <c r="M218" s="35"/>
      <c r="N218" s="35"/>
      <c r="O218" s="66"/>
    </row>
    <row r="219" spans="1:15" ht="12.75">
      <c r="A219" s="35"/>
      <c r="B219" s="35"/>
      <c r="C219" s="35"/>
      <c r="D219" s="35"/>
      <c r="E219" s="35"/>
      <c r="F219" s="35"/>
      <c r="G219" s="35"/>
      <c r="H219" s="35"/>
      <c r="I219" s="35"/>
      <c r="K219" s="35"/>
      <c r="L219" s="35"/>
      <c r="M219" s="35"/>
      <c r="N219" s="35"/>
      <c r="O219" s="66"/>
    </row>
    <row r="220" spans="1:15" ht="12.75">
      <c r="A220" s="35"/>
      <c r="B220" s="35"/>
      <c r="C220" s="35"/>
      <c r="D220" s="35"/>
      <c r="E220" s="35"/>
      <c r="F220" s="35"/>
      <c r="G220" s="35"/>
      <c r="H220" s="35"/>
      <c r="I220" s="35"/>
      <c r="K220" s="35"/>
      <c r="L220" s="35"/>
      <c r="M220" s="35"/>
      <c r="N220" s="35"/>
      <c r="O220" s="66"/>
    </row>
    <row r="221" spans="1:15" ht="12.75">
      <c r="A221" s="35"/>
      <c r="B221" s="35"/>
      <c r="C221" s="35"/>
      <c r="D221" s="35"/>
      <c r="E221" s="35"/>
      <c r="F221" s="35"/>
      <c r="G221" s="35"/>
      <c r="H221" s="35"/>
      <c r="I221" s="35"/>
      <c r="K221" s="35"/>
      <c r="L221" s="35"/>
      <c r="M221" s="35"/>
      <c r="N221" s="35"/>
      <c r="O221" s="66"/>
    </row>
    <row r="222" spans="1:15" ht="12.75">
      <c r="A222" s="35"/>
      <c r="B222" s="35"/>
      <c r="C222" s="35"/>
      <c r="D222" s="35"/>
      <c r="E222" s="35"/>
      <c r="F222" s="35"/>
      <c r="G222" s="35"/>
      <c r="H222" s="35"/>
      <c r="I222" s="35"/>
      <c r="K222" s="35"/>
      <c r="L222" s="35"/>
      <c r="M222" s="35"/>
      <c r="N222" s="35"/>
      <c r="O222" s="66"/>
    </row>
    <row r="223" spans="1:15" ht="12.75">
      <c r="A223" s="35"/>
      <c r="B223" s="35"/>
      <c r="C223" s="35"/>
      <c r="D223" s="35"/>
      <c r="E223" s="35"/>
      <c r="F223" s="35"/>
      <c r="G223" s="35"/>
      <c r="H223" s="35"/>
      <c r="I223" s="35"/>
      <c r="K223" s="35"/>
      <c r="L223" s="35"/>
      <c r="M223" s="35"/>
      <c r="N223" s="35"/>
      <c r="O223" s="66"/>
    </row>
    <row r="224" spans="1:15" ht="12.75">
      <c r="A224" s="35"/>
      <c r="B224" s="35"/>
      <c r="C224" s="35"/>
      <c r="D224" s="35"/>
      <c r="E224" s="35"/>
      <c r="F224" s="35"/>
      <c r="G224" s="35"/>
      <c r="H224" s="35"/>
      <c r="I224" s="35"/>
      <c r="K224" s="35"/>
      <c r="L224" s="35"/>
      <c r="M224" s="35"/>
      <c r="N224" s="35"/>
      <c r="O224" s="66"/>
    </row>
    <row r="225" spans="1:15" ht="12.75">
      <c r="A225" s="35"/>
      <c r="B225" s="35"/>
      <c r="C225" s="35"/>
      <c r="D225" s="35"/>
      <c r="E225" s="35"/>
      <c r="F225" s="35"/>
      <c r="G225" s="35"/>
      <c r="H225" s="35"/>
      <c r="I225" s="35"/>
      <c r="K225" s="35"/>
      <c r="L225" s="35"/>
      <c r="M225" s="35"/>
      <c r="N225" s="35"/>
      <c r="O225" s="66"/>
    </row>
    <row r="226" spans="1:15" ht="12.75">
      <c r="A226" s="35"/>
      <c r="B226" s="35"/>
      <c r="C226" s="35"/>
      <c r="D226" s="35"/>
      <c r="E226" s="35"/>
      <c r="F226" s="35"/>
      <c r="G226" s="35"/>
      <c r="H226" s="35"/>
      <c r="I226" s="35"/>
      <c r="K226" s="35"/>
      <c r="L226" s="35"/>
      <c r="M226" s="35"/>
      <c r="N226" s="35"/>
      <c r="O226" s="66"/>
    </row>
    <row r="227" spans="1:15" ht="12.75">
      <c r="A227" s="35"/>
      <c r="B227" s="35"/>
      <c r="C227" s="35"/>
      <c r="D227" s="35"/>
      <c r="E227" s="35"/>
      <c r="F227" s="35"/>
      <c r="G227" s="35"/>
      <c r="H227" s="35"/>
      <c r="I227" s="35"/>
      <c r="K227" s="35"/>
      <c r="L227" s="35"/>
      <c r="M227" s="35"/>
      <c r="N227" s="35"/>
      <c r="O227" s="66"/>
    </row>
    <row r="228" spans="1:15" ht="12.75">
      <c r="A228" s="35"/>
      <c r="B228" s="35"/>
      <c r="C228" s="35"/>
      <c r="D228" s="35"/>
      <c r="E228" s="35"/>
      <c r="F228" s="35"/>
      <c r="G228" s="35"/>
      <c r="H228" s="35"/>
      <c r="I228" s="35"/>
      <c r="K228" s="35"/>
      <c r="L228" s="35"/>
      <c r="M228" s="35"/>
      <c r="N228" s="35"/>
      <c r="O228" s="66"/>
    </row>
    <row r="229" spans="1:15" ht="12.75">
      <c r="A229" s="35"/>
      <c r="B229" s="35"/>
      <c r="C229" s="35"/>
      <c r="D229" s="35"/>
      <c r="E229" s="35"/>
      <c r="F229" s="35"/>
      <c r="G229" s="35"/>
      <c r="H229" s="35"/>
      <c r="I229" s="35"/>
      <c r="K229" s="35"/>
      <c r="L229" s="35"/>
      <c r="M229" s="35"/>
      <c r="N229" s="35"/>
      <c r="O229" s="66"/>
    </row>
    <row r="230" spans="1:15" ht="12.75">
      <c r="A230" s="35"/>
      <c r="B230" s="35"/>
      <c r="C230" s="35"/>
      <c r="D230" s="35"/>
      <c r="E230" s="35"/>
      <c r="F230" s="35"/>
      <c r="G230" s="35"/>
      <c r="H230" s="35"/>
      <c r="I230" s="35"/>
      <c r="K230" s="35"/>
      <c r="L230" s="35"/>
      <c r="M230" s="35"/>
      <c r="N230" s="35"/>
      <c r="O230" s="66"/>
    </row>
    <row r="231" spans="1:15" ht="12.75">
      <c r="A231" s="35"/>
      <c r="B231" s="35"/>
      <c r="C231" s="35"/>
      <c r="D231" s="35"/>
      <c r="E231" s="35"/>
      <c r="F231" s="35"/>
      <c r="G231" s="35"/>
      <c r="H231" s="35"/>
      <c r="I231" s="35"/>
      <c r="K231" s="35"/>
      <c r="L231" s="35"/>
      <c r="M231" s="35"/>
      <c r="N231" s="35"/>
      <c r="O231" s="66"/>
    </row>
    <row r="232" spans="1:15" ht="12.75">
      <c r="A232" s="35"/>
      <c r="B232" s="35"/>
      <c r="C232" s="35"/>
      <c r="D232" s="35"/>
      <c r="E232" s="35"/>
      <c r="F232" s="35"/>
      <c r="G232" s="35"/>
      <c r="H232" s="35"/>
      <c r="I232" s="35"/>
      <c r="K232" s="35"/>
      <c r="L232" s="35"/>
      <c r="M232" s="35"/>
      <c r="N232" s="35"/>
      <c r="O232" s="66"/>
    </row>
    <row r="233" spans="1:15" ht="12.75">
      <c r="A233" s="35"/>
      <c r="B233" s="35"/>
      <c r="C233" s="35"/>
      <c r="D233" s="35"/>
      <c r="E233" s="35"/>
      <c r="F233" s="35"/>
      <c r="G233" s="35"/>
      <c r="H233" s="35"/>
      <c r="I233" s="35"/>
      <c r="K233" s="35"/>
      <c r="L233" s="35"/>
      <c r="M233" s="35"/>
      <c r="N233" s="35"/>
      <c r="O233" s="66"/>
    </row>
    <row r="234" spans="1:15" ht="12.75">
      <c r="A234" s="35"/>
      <c r="B234" s="35"/>
      <c r="C234" s="35"/>
      <c r="D234" s="35"/>
      <c r="E234" s="35"/>
      <c r="F234" s="35"/>
      <c r="G234" s="35"/>
      <c r="H234" s="35"/>
      <c r="I234" s="35"/>
      <c r="K234" s="35"/>
      <c r="L234" s="35"/>
      <c r="M234" s="35"/>
      <c r="N234" s="35"/>
      <c r="O234" s="66"/>
    </row>
    <row r="235" spans="1:15" ht="12.75">
      <c r="A235" s="35"/>
      <c r="B235" s="35"/>
      <c r="C235" s="35"/>
      <c r="D235" s="35"/>
      <c r="E235" s="35"/>
      <c r="F235" s="35"/>
      <c r="G235" s="35"/>
      <c r="H235" s="35"/>
      <c r="I235" s="35"/>
      <c r="K235" s="35"/>
      <c r="L235" s="35"/>
      <c r="M235" s="35"/>
      <c r="N235" s="35"/>
      <c r="O235" s="66"/>
    </row>
    <row r="236" spans="1:15" ht="12.75">
      <c r="A236" s="35"/>
      <c r="B236" s="35"/>
      <c r="C236" s="35"/>
      <c r="D236" s="35"/>
      <c r="E236" s="35"/>
      <c r="F236" s="35"/>
      <c r="G236" s="35"/>
      <c r="H236" s="35"/>
      <c r="I236" s="35"/>
      <c r="K236" s="35"/>
      <c r="L236" s="35"/>
      <c r="M236" s="35"/>
      <c r="N236" s="35"/>
      <c r="O236" s="66"/>
    </row>
    <row r="237" spans="1:15" ht="12.75">
      <c r="A237" s="35"/>
      <c r="B237" s="35"/>
      <c r="C237" s="35"/>
      <c r="D237" s="35"/>
      <c r="E237" s="35"/>
      <c r="F237" s="35"/>
      <c r="G237" s="35"/>
      <c r="H237" s="35"/>
      <c r="I237" s="35"/>
      <c r="K237" s="35"/>
      <c r="L237" s="35"/>
      <c r="M237" s="35"/>
      <c r="N237" s="35"/>
      <c r="O237" s="66"/>
    </row>
  </sheetData>
  <sheetProtection/>
  <mergeCells count="5">
    <mergeCell ref="H1:O3"/>
    <mergeCell ref="C7:O7"/>
    <mergeCell ref="A7:A8"/>
    <mergeCell ref="B7:B8"/>
    <mergeCell ref="B5:O5"/>
  </mergeCells>
  <printOptions/>
  <pageMargins left="0.75" right="0.75" top="0.26" bottom="0.51" header="0.5" footer="0.5"/>
  <pageSetup horizontalDpi="600" verticalDpi="600" orientation="portrait" paperSize="9" scale="48" r:id="rId1"/>
  <colBreaks count="1" manualBreakCount="1">
    <brk id="15" max="9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</sheetPr>
  <dimension ref="A1:R69"/>
  <sheetViews>
    <sheetView view="pageBreakPreview" zoomScale="70" zoomScaleSheetLayoutView="70" zoomScalePageLayoutView="0" workbookViewId="0" topLeftCell="A1">
      <selection activeCell="J8" sqref="J8"/>
    </sheetView>
  </sheetViews>
  <sheetFormatPr defaultColWidth="9.140625" defaultRowHeight="12.75"/>
  <cols>
    <col min="1" max="1" width="7.421875" style="7" customWidth="1"/>
    <col min="2" max="2" width="42.421875" style="7" customWidth="1"/>
    <col min="3" max="3" width="14.140625" style="70" customWidth="1"/>
    <col min="4" max="4" width="8.8515625" style="70" customWidth="1"/>
    <col min="5" max="5" width="8.28125" style="70" customWidth="1"/>
    <col min="6" max="6" width="7.28125" style="70" customWidth="1"/>
    <col min="7" max="7" width="6.57421875" style="70" customWidth="1"/>
    <col min="8" max="8" width="6.00390625" style="70" customWidth="1"/>
    <col min="9" max="9" width="6.7109375" style="70" customWidth="1"/>
    <col min="10" max="10" width="7.140625" style="70" customWidth="1"/>
    <col min="11" max="11" width="8.140625" style="70" customWidth="1"/>
    <col min="12" max="12" width="9.140625" style="70" customWidth="1"/>
    <col min="13" max="13" width="8.57421875" style="70" customWidth="1"/>
    <col min="14" max="14" width="9.140625" style="70" customWidth="1"/>
    <col min="15" max="15" width="12.7109375" style="25" customWidth="1"/>
    <col min="16" max="16" width="11.8515625" style="7" customWidth="1"/>
    <col min="17" max="17" width="13.28125" style="7" bestFit="1" customWidth="1"/>
    <col min="18" max="16384" width="9.140625" style="7" customWidth="1"/>
  </cols>
  <sheetData>
    <row r="1" spans="1:17" ht="9" customHeight="1">
      <c r="A1" s="2"/>
      <c r="H1" s="489" t="s">
        <v>188</v>
      </c>
      <c r="I1" s="490"/>
      <c r="J1" s="490"/>
      <c r="K1" s="490"/>
      <c r="L1" s="490"/>
      <c r="M1" s="490"/>
      <c r="N1" s="490"/>
      <c r="O1" s="490"/>
      <c r="P1" s="31"/>
      <c r="Q1" s="23"/>
    </row>
    <row r="2" spans="1:17" ht="26.25" customHeight="1">
      <c r="A2" s="2"/>
      <c r="H2" s="490"/>
      <c r="I2" s="490"/>
      <c r="J2" s="490"/>
      <c r="K2" s="490"/>
      <c r="L2" s="490"/>
      <c r="M2" s="490"/>
      <c r="N2" s="490"/>
      <c r="O2" s="490"/>
      <c r="P2" s="31"/>
      <c r="Q2" s="23"/>
    </row>
    <row r="3" spans="1:17" ht="59.25" customHeight="1">
      <c r="A3" s="2"/>
      <c r="H3" s="490"/>
      <c r="I3" s="490"/>
      <c r="J3" s="490"/>
      <c r="K3" s="490"/>
      <c r="L3" s="490"/>
      <c r="M3" s="490"/>
      <c r="N3" s="490"/>
      <c r="O3" s="490"/>
      <c r="P3" s="31"/>
      <c r="Q3" s="23"/>
    </row>
    <row r="4" spans="1:17" ht="12.75" customHeight="1">
      <c r="A4" s="2"/>
      <c r="L4" s="72"/>
      <c r="M4" s="72"/>
      <c r="N4" s="72"/>
      <c r="O4" s="30"/>
      <c r="P4" s="33"/>
      <c r="Q4" s="23"/>
    </row>
    <row r="5" spans="1:17" s="478" customFormat="1" ht="41.25" customHeight="1">
      <c r="A5" s="218"/>
      <c r="B5" s="218" t="s">
        <v>168</v>
      </c>
      <c r="C5" s="218"/>
      <c r="D5" s="218"/>
      <c r="E5" s="218"/>
      <c r="F5" s="218"/>
      <c r="G5" s="218"/>
      <c r="H5" s="218"/>
      <c r="I5" s="218"/>
      <c r="J5" s="218"/>
      <c r="K5" s="475"/>
      <c r="L5" s="475"/>
      <c r="M5" s="476"/>
      <c r="N5" s="476"/>
      <c r="O5" s="476"/>
      <c r="P5" s="477"/>
      <c r="Q5" s="476"/>
    </row>
    <row r="6" spans="1:17" s="224" customFormat="1" ht="22.5" customHeight="1">
      <c r="A6" s="225"/>
      <c r="B6" s="225"/>
      <c r="C6" s="219"/>
      <c r="D6" s="220"/>
      <c r="E6" s="220"/>
      <c r="F6" s="220"/>
      <c r="G6" s="220"/>
      <c r="H6" s="220"/>
      <c r="I6" s="220"/>
      <c r="J6" s="220"/>
      <c r="K6" s="220"/>
      <c r="L6" s="220"/>
      <c r="M6" s="221"/>
      <c r="N6" s="221"/>
      <c r="O6" s="222"/>
      <c r="P6" s="223"/>
      <c r="Q6" s="222"/>
    </row>
    <row r="7" spans="1:15" s="224" customFormat="1" ht="20.25" customHeight="1">
      <c r="A7" s="499" t="s">
        <v>0</v>
      </c>
      <c r="B7" s="499" t="s">
        <v>1</v>
      </c>
      <c r="C7" s="498" t="s">
        <v>52</v>
      </c>
      <c r="D7" s="498"/>
      <c r="E7" s="498"/>
      <c r="F7" s="498"/>
      <c r="G7" s="498"/>
      <c r="H7" s="498"/>
      <c r="I7" s="498"/>
      <c r="J7" s="498"/>
      <c r="K7" s="498"/>
      <c r="L7" s="498"/>
      <c r="M7" s="498"/>
      <c r="N7" s="498"/>
      <c r="O7" s="498"/>
    </row>
    <row r="8" spans="1:16" s="224" customFormat="1" ht="28.5" customHeight="1">
      <c r="A8" s="500"/>
      <c r="B8" s="500"/>
      <c r="C8" s="226" t="s">
        <v>33</v>
      </c>
      <c r="D8" s="226" t="s">
        <v>34</v>
      </c>
      <c r="E8" s="226" t="s">
        <v>35</v>
      </c>
      <c r="F8" s="226" t="s">
        <v>36</v>
      </c>
      <c r="G8" s="226" t="s">
        <v>37</v>
      </c>
      <c r="H8" s="226" t="s">
        <v>38</v>
      </c>
      <c r="I8" s="226" t="s">
        <v>39</v>
      </c>
      <c r="J8" s="226" t="s">
        <v>40</v>
      </c>
      <c r="K8" s="226" t="s">
        <v>41</v>
      </c>
      <c r="L8" s="226" t="s">
        <v>42</v>
      </c>
      <c r="M8" s="226" t="s">
        <v>43</v>
      </c>
      <c r="N8" s="226" t="s">
        <v>44</v>
      </c>
      <c r="O8" s="226" t="s">
        <v>48</v>
      </c>
      <c r="P8" s="227"/>
    </row>
    <row r="9" spans="1:16" s="224" customFormat="1" ht="18.75" customHeight="1">
      <c r="A9" s="228" t="s">
        <v>4</v>
      </c>
      <c r="B9" s="229" t="s">
        <v>120</v>
      </c>
      <c r="C9" s="230">
        <f>C10+C16+C18+C24+C20+C22</f>
        <v>224.5</v>
      </c>
      <c r="D9" s="230">
        <f aca="true" t="shared" si="0" ref="D9:N9">D10+D16+D18+D24+D20+D22</f>
        <v>188</v>
      </c>
      <c r="E9" s="230">
        <f>E10+E16+E18+E24+E20+E22</f>
        <v>172.1</v>
      </c>
      <c r="F9" s="230">
        <f t="shared" si="0"/>
        <v>98.80000000000001</v>
      </c>
      <c r="G9" s="230">
        <f t="shared" si="0"/>
        <v>0</v>
      </c>
      <c r="H9" s="230">
        <f t="shared" si="0"/>
        <v>0</v>
      </c>
      <c r="I9" s="230">
        <f t="shared" si="0"/>
        <v>0</v>
      </c>
      <c r="J9" s="230">
        <f t="shared" si="0"/>
        <v>0</v>
      </c>
      <c r="K9" s="230">
        <f t="shared" si="0"/>
        <v>1.5</v>
      </c>
      <c r="L9" s="230">
        <f t="shared" si="0"/>
        <v>100.30000000000001</v>
      </c>
      <c r="M9" s="230">
        <f t="shared" si="0"/>
        <v>152.6</v>
      </c>
      <c r="N9" s="230">
        <f t="shared" si="0"/>
        <v>194.39999999999998</v>
      </c>
      <c r="O9" s="230">
        <f>SUM(C9:N9)</f>
        <v>1132.2</v>
      </c>
      <c r="P9" s="227"/>
    </row>
    <row r="10" spans="1:18" s="234" customFormat="1" ht="25.5" customHeight="1">
      <c r="A10" s="231"/>
      <c r="B10" s="231" t="s">
        <v>139</v>
      </c>
      <c r="C10" s="232">
        <f>SUM(C11:C14)</f>
        <v>144</v>
      </c>
      <c r="D10" s="232">
        <f aca="true" t="shared" si="1" ref="D10:N10">SUM(D11:D14)</f>
        <v>128</v>
      </c>
      <c r="E10" s="232">
        <f t="shared" si="1"/>
        <v>123</v>
      </c>
      <c r="F10" s="232">
        <f t="shared" si="1"/>
        <v>74.9</v>
      </c>
      <c r="G10" s="232">
        <f t="shared" si="1"/>
        <v>0</v>
      </c>
      <c r="H10" s="232">
        <f t="shared" si="1"/>
        <v>0</v>
      </c>
      <c r="I10" s="232">
        <f t="shared" si="1"/>
        <v>0</v>
      </c>
      <c r="J10" s="232">
        <f t="shared" si="1"/>
        <v>0</v>
      </c>
      <c r="K10" s="232">
        <f t="shared" si="1"/>
        <v>0</v>
      </c>
      <c r="L10" s="232">
        <f t="shared" si="1"/>
        <v>75.10000000000001</v>
      </c>
      <c r="M10" s="232">
        <f t="shared" si="1"/>
        <v>107.5</v>
      </c>
      <c r="N10" s="232">
        <f t="shared" si="1"/>
        <v>137.7</v>
      </c>
      <c r="O10" s="232">
        <f>SUM(C10:N10)</f>
        <v>790.2</v>
      </c>
      <c r="P10" s="233"/>
      <c r="Q10" s="304"/>
      <c r="R10" s="305"/>
    </row>
    <row r="11" spans="1:18" s="241" customFormat="1" ht="25.5" customHeight="1">
      <c r="A11" s="235"/>
      <c r="B11" s="236" t="s">
        <v>5</v>
      </c>
      <c r="C11" s="237">
        <v>134</v>
      </c>
      <c r="D11" s="237">
        <v>122</v>
      </c>
      <c r="E11" s="237">
        <v>117</v>
      </c>
      <c r="F11" s="237">
        <v>70</v>
      </c>
      <c r="G11" s="248">
        <v>0</v>
      </c>
      <c r="H11" s="248">
        <v>0</v>
      </c>
      <c r="I11" s="248">
        <v>0</v>
      </c>
      <c r="J11" s="248">
        <v>0</v>
      </c>
      <c r="K11" s="248">
        <v>0</v>
      </c>
      <c r="L11" s="237">
        <v>70.2</v>
      </c>
      <c r="M11" s="237">
        <v>100</v>
      </c>
      <c r="N11" s="237">
        <v>128</v>
      </c>
      <c r="O11" s="238">
        <f>SUM(C11:N11)</f>
        <v>741.2</v>
      </c>
      <c r="P11" s="239"/>
      <c r="Q11" s="240"/>
      <c r="R11" s="240"/>
    </row>
    <row r="12" spans="1:18" s="241" customFormat="1" ht="20.25" customHeight="1">
      <c r="A12" s="235"/>
      <c r="B12" s="242" t="s">
        <v>72</v>
      </c>
      <c r="C12" s="237">
        <v>5</v>
      </c>
      <c r="D12" s="237">
        <v>3</v>
      </c>
      <c r="E12" s="237">
        <v>3</v>
      </c>
      <c r="F12" s="237">
        <v>2.4</v>
      </c>
      <c r="G12" s="248">
        <v>0</v>
      </c>
      <c r="H12" s="248">
        <v>0</v>
      </c>
      <c r="I12" s="248">
        <v>0</v>
      </c>
      <c r="J12" s="248">
        <v>0</v>
      </c>
      <c r="K12" s="248">
        <v>0</v>
      </c>
      <c r="L12" s="237">
        <v>2.4</v>
      </c>
      <c r="M12" s="237">
        <v>3.5</v>
      </c>
      <c r="N12" s="237">
        <v>4.7</v>
      </c>
      <c r="O12" s="238">
        <f>SUM(C12:N12)</f>
        <v>24</v>
      </c>
      <c r="P12" s="239"/>
      <c r="Q12" s="240"/>
      <c r="R12" s="240"/>
    </row>
    <row r="13" spans="1:18" s="241" customFormat="1" ht="20.25" customHeight="1">
      <c r="A13" s="235"/>
      <c r="B13" s="243" t="s">
        <v>126</v>
      </c>
      <c r="C13" s="244">
        <v>5</v>
      </c>
      <c r="D13" s="244">
        <v>3</v>
      </c>
      <c r="E13" s="244">
        <v>3</v>
      </c>
      <c r="F13" s="244">
        <v>2.5</v>
      </c>
      <c r="G13" s="248">
        <v>0</v>
      </c>
      <c r="H13" s="248">
        <v>0</v>
      </c>
      <c r="I13" s="248">
        <v>0</v>
      </c>
      <c r="J13" s="248">
        <v>0</v>
      </c>
      <c r="K13" s="248">
        <v>0</v>
      </c>
      <c r="L13" s="244">
        <v>2.5</v>
      </c>
      <c r="M13" s="244">
        <v>4</v>
      </c>
      <c r="N13" s="244">
        <v>5</v>
      </c>
      <c r="O13" s="238">
        <f>SUM(C13:N13)</f>
        <v>25</v>
      </c>
      <c r="P13" s="245"/>
      <c r="Q13" s="240"/>
      <c r="R13" s="240"/>
    </row>
    <row r="14" spans="1:18" s="241" customFormat="1" ht="1.5" customHeight="1" hidden="1">
      <c r="A14" s="235"/>
      <c r="B14" s="242"/>
      <c r="C14" s="244"/>
      <c r="D14" s="244"/>
      <c r="E14" s="244"/>
      <c r="F14" s="244"/>
      <c r="G14" s="244"/>
      <c r="H14" s="244"/>
      <c r="I14" s="244"/>
      <c r="J14" s="244"/>
      <c r="K14" s="244"/>
      <c r="L14" s="244"/>
      <c r="M14" s="244"/>
      <c r="N14" s="244"/>
      <c r="O14" s="238"/>
      <c r="P14" s="245"/>
      <c r="Q14" s="240"/>
      <c r="R14" s="240"/>
    </row>
    <row r="15" spans="1:18" s="241" customFormat="1" ht="1.5" customHeight="1" hidden="1">
      <c r="A15" s="235"/>
      <c r="B15" s="242"/>
      <c r="C15" s="244"/>
      <c r="D15" s="244"/>
      <c r="E15" s="244"/>
      <c r="F15" s="244"/>
      <c r="G15" s="244"/>
      <c r="H15" s="244"/>
      <c r="I15" s="244"/>
      <c r="J15" s="244"/>
      <c r="K15" s="244"/>
      <c r="L15" s="244"/>
      <c r="M15" s="244"/>
      <c r="N15" s="244"/>
      <c r="O15" s="238"/>
      <c r="P15" s="245"/>
      <c r="Q15" s="240"/>
      <c r="R15" s="240"/>
    </row>
    <row r="16" spans="1:18" s="234" customFormat="1" ht="39.75" customHeight="1">
      <c r="A16" s="231"/>
      <c r="B16" s="231" t="s">
        <v>147</v>
      </c>
      <c r="C16" s="232">
        <f>+C17</f>
        <v>16.2</v>
      </c>
      <c r="D16" s="232">
        <f aca="true" t="shared" si="2" ref="D16:N16">+D17</f>
        <v>10.5</v>
      </c>
      <c r="E16" s="232">
        <f t="shared" si="2"/>
        <v>7</v>
      </c>
      <c r="F16" s="232">
        <f t="shared" si="2"/>
        <v>5</v>
      </c>
      <c r="G16" s="232">
        <v>0</v>
      </c>
      <c r="H16" s="232">
        <f t="shared" si="2"/>
        <v>0</v>
      </c>
      <c r="I16" s="232">
        <f t="shared" si="2"/>
        <v>0</v>
      </c>
      <c r="J16" s="232">
        <f t="shared" si="2"/>
        <v>0</v>
      </c>
      <c r="K16" s="232">
        <f t="shared" si="2"/>
        <v>0</v>
      </c>
      <c r="L16" s="232">
        <f t="shared" si="2"/>
        <v>4.7</v>
      </c>
      <c r="M16" s="232">
        <f t="shared" si="2"/>
        <v>8</v>
      </c>
      <c r="N16" s="232">
        <f t="shared" si="2"/>
        <v>10</v>
      </c>
      <c r="O16" s="232">
        <f>+O17</f>
        <v>61.400000000000006</v>
      </c>
      <c r="P16" s="233"/>
      <c r="Q16" s="305"/>
      <c r="R16" s="305"/>
    </row>
    <row r="17" spans="1:18" s="224" customFormat="1" ht="24" customHeight="1">
      <c r="A17" s="246"/>
      <c r="B17" s="247" t="s">
        <v>5</v>
      </c>
      <c r="C17" s="248">
        <v>16.2</v>
      </c>
      <c r="D17" s="248">
        <v>10.5</v>
      </c>
      <c r="E17" s="248">
        <v>7</v>
      </c>
      <c r="F17" s="248">
        <v>5</v>
      </c>
      <c r="G17" s="248">
        <v>0</v>
      </c>
      <c r="H17" s="248">
        <v>0</v>
      </c>
      <c r="I17" s="248">
        <v>0</v>
      </c>
      <c r="J17" s="248">
        <v>0</v>
      </c>
      <c r="K17" s="248">
        <v>0</v>
      </c>
      <c r="L17" s="248">
        <v>4.7</v>
      </c>
      <c r="M17" s="248">
        <v>8</v>
      </c>
      <c r="N17" s="248">
        <v>10</v>
      </c>
      <c r="O17" s="249">
        <f>SUM(C17:N17)</f>
        <v>61.400000000000006</v>
      </c>
      <c r="P17" s="227"/>
      <c r="Q17" s="240"/>
      <c r="R17" s="306"/>
    </row>
    <row r="18" spans="1:18" s="234" customFormat="1" ht="42.75" customHeight="1">
      <c r="A18" s="231"/>
      <c r="B18" s="231" t="s">
        <v>148</v>
      </c>
      <c r="C18" s="232">
        <f aca="true" t="shared" si="3" ref="C18:N18">SUM(C19:C19)</f>
        <v>14.3</v>
      </c>
      <c r="D18" s="232">
        <f t="shared" si="3"/>
        <v>8.4</v>
      </c>
      <c r="E18" s="232">
        <f t="shared" si="3"/>
        <v>5.3</v>
      </c>
      <c r="F18" s="232">
        <f t="shared" si="3"/>
        <v>3.5</v>
      </c>
      <c r="G18" s="232">
        <f t="shared" si="3"/>
        <v>0</v>
      </c>
      <c r="H18" s="232">
        <f t="shared" si="3"/>
        <v>0</v>
      </c>
      <c r="I18" s="232">
        <f t="shared" si="3"/>
        <v>0</v>
      </c>
      <c r="J18" s="232">
        <f t="shared" si="3"/>
        <v>0</v>
      </c>
      <c r="K18" s="232">
        <f t="shared" si="3"/>
        <v>0</v>
      </c>
      <c r="L18" s="232">
        <f t="shared" si="3"/>
        <v>3.9</v>
      </c>
      <c r="M18" s="232">
        <f t="shared" si="3"/>
        <v>6</v>
      </c>
      <c r="N18" s="232">
        <f t="shared" si="3"/>
        <v>6.7</v>
      </c>
      <c r="O18" s="232">
        <f>SUM(O19:O19)</f>
        <v>48.10000000000001</v>
      </c>
      <c r="P18" s="233"/>
      <c r="Q18" s="305"/>
      <c r="R18" s="305"/>
    </row>
    <row r="19" spans="1:18" s="224" customFormat="1" ht="27" customHeight="1">
      <c r="A19" s="250"/>
      <c r="B19" s="247" t="s">
        <v>5</v>
      </c>
      <c r="C19" s="251">
        <v>14.3</v>
      </c>
      <c r="D19" s="251">
        <v>8.4</v>
      </c>
      <c r="E19" s="251">
        <v>5.3</v>
      </c>
      <c r="F19" s="251">
        <v>3.5</v>
      </c>
      <c r="G19" s="251">
        <v>0</v>
      </c>
      <c r="H19" s="251">
        <v>0</v>
      </c>
      <c r="I19" s="251">
        <v>0</v>
      </c>
      <c r="J19" s="251">
        <v>0</v>
      </c>
      <c r="K19" s="251">
        <v>0</v>
      </c>
      <c r="L19" s="251">
        <v>3.9</v>
      </c>
      <c r="M19" s="251">
        <v>6</v>
      </c>
      <c r="N19" s="251">
        <v>6.7</v>
      </c>
      <c r="O19" s="252">
        <f>SUM(C19:N19)</f>
        <v>48.10000000000001</v>
      </c>
      <c r="P19" s="227"/>
      <c r="Q19" s="240"/>
      <c r="R19" s="306"/>
    </row>
    <row r="20" spans="1:18" s="224" customFormat="1" ht="41.25" customHeight="1">
      <c r="A20" s="253"/>
      <c r="B20" s="254" t="s">
        <v>158</v>
      </c>
      <c r="C20" s="232">
        <f>C21</f>
        <v>20.3</v>
      </c>
      <c r="D20" s="232">
        <f>D21</f>
        <v>15</v>
      </c>
      <c r="E20" s="232">
        <f aca="true" t="shared" si="4" ref="E20:N20">E21</f>
        <v>13.1</v>
      </c>
      <c r="F20" s="232">
        <f t="shared" si="4"/>
        <v>5</v>
      </c>
      <c r="G20" s="232">
        <f t="shared" si="4"/>
        <v>0</v>
      </c>
      <c r="H20" s="232">
        <f t="shared" si="4"/>
        <v>0</v>
      </c>
      <c r="I20" s="232">
        <f t="shared" si="4"/>
        <v>0</v>
      </c>
      <c r="J20" s="232">
        <f t="shared" si="4"/>
        <v>0</v>
      </c>
      <c r="K20" s="232">
        <f t="shared" si="4"/>
        <v>1.5</v>
      </c>
      <c r="L20" s="232">
        <f t="shared" si="4"/>
        <v>7.2</v>
      </c>
      <c r="M20" s="232">
        <f t="shared" si="4"/>
        <v>14.2</v>
      </c>
      <c r="N20" s="232">
        <f t="shared" si="4"/>
        <v>18.6</v>
      </c>
      <c r="O20" s="232">
        <f>SUM(C20:N20)</f>
        <v>94.9</v>
      </c>
      <c r="P20" s="227"/>
      <c r="Q20" s="240"/>
      <c r="R20" s="306"/>
    </row>
    <row r="21" spans="1:18" s="224" customFormat="1" ht="24.75" customHeight="1">
      <c r="A21" s="255"/>
      <c r="B21" s="247" t="s">
        <v>5</v>
      </c>
      <c r="C21" s="256">
        <v>20.3</v>
      </c>
      <c r="D21" s="256">
        <v>15</v>
      </c>
      <c r="E21" s="256">
        <v>13.1</v>
      </c>
      <c r="F21" s="256">
        <v>5</v>
      </c>
      <c r="G21" s="256">
        <v>0</v>
      </c>
      <c r="H21" s="256">
        <v>0</v>
      </c>
      <c r="I21" s="256">
        <v>0</v>
      </c>
      <c r="J21" s="256">
        <v>0</v>
      </c>
      <c r="K21" s="256">
        <v>1.5</v>
      </c>
      <c r="L21" s="256">
        <v>7.2</v>
      </c>
      <c r="M21" s="256">
        <v>14.2</v>
      </c>
      <c r="N21" s="256">
        <v>18.6</v>
      </c>
      <c r="O21" s="257">
        <f>SUM(C21:N21)</f>
        <v>94.9</v>
      </c>
      <c r="P21" s="227"/>
      <c r="Q21" s="240"/>
      <c r="R21" s="306"/>
    </row>
    <row r="22" spans="1:18" s="224" customFormat="1" ht="40.5" customHeight="1">
      <c r="A22" s="231"/>
      <c r="B22" s="231" t="s">
        <v>155</v>
      </c>
      <c r="C22" s="232">
        <f aca="true" t="shared" si="5" ref="C22:N24">SUM(C23:C23)</f>
        <v>17.5</v>
      </c>
      <c r="D22" s="232">
        <f t="shared" si="5"/>
        <v>15</v>
      </c>
      <c r="E22" s="232">
        <f t="shared" si="5"/>
        <v>13.5</v>
      </c>
      <c r="F22" s="232">
        <f t="shared" si="5"/>
        <v>3.7</v>
      </c>
      <c r="G22" s="232">
        <f t="shared" si="5"/>
        <v>0</v>
      </c>
      <c r="H22" s="232">
        <f t="shared" si="5"/>
        <v>0</v>
      </c>
      <c r="I22" s="232">
        <f t="shared" si="5"/>
        <v>0</v>
      </c>
      <c r="J22" s="232">
        <f t="shared" si="5"/>
        <v>0</v>
      </c>
      <c r="K22" s="232">
        <f t="shared" si="5"/>
        <v>0</v>
      </c>
      <c r="L22" s="232">
        <f t="shared" si="5"/>
        <v>5.6</v>
      </c>
      <c r="M22" s="232">
        <f t="shared" si="5"/>
        <v>11.2</v>
      </c>
      <c r="N22" s="232">
        <f t="shared" si="5"/>
        <v>14.9</v>
      </c>
      <c r="O22" s="232">
        <f>SUM(O23:O23)</f>
        <v>81.4</v>
      </c>
      <c r="P22" s="227"/>
      <c r="Q22" s="240"/>
      <c r="R22" s="306"/>
    </row>
    <row r="23" spans="1:18" s="224" customFormat="1" ht="24.75" customHeight="1">
      <c r="A23" s="255"/>
      <c r="B23" s="247" t="s">
        <v>5</v>
      </c>
      <c r="C23" s="256">
        <v>17.5</v>
      </c>
      <c r="D23" s="256">
        <v>15</v>
      </c>
      <c r="E23" s="256">
        <v>13.5</v>
      </c>
      <c r="F23" s="256">
        <v>3.7</v>
      </c>
      <c r="G23" s="256">
        <v>0</v>
      </c>
      <c r="H23" s="256">
        <v>0</v>
      </c>
      <c r="I23" s="256">
        <v>0</v>
      </c>
      <c r="J23" s="256">
        <v>0</v>
      </c>
      <c r="K23" s="256">
        <v>0</v>
      </c>
      <c r="L23" s="256">
        <v>5.6</v>
      </c>
      <c r="M23" s="256">
        <v>11.2</v>
      </c>
      <c r="N23" s="256">
        <v>14.9</v>
      </c>
      <c r="O23" s="257">
        <f>SUM(C23:N23)</f>
        <v>81.4</v>
      </c>
      <c r="P23" s="227"/>
      <c r="Q23" s="240"/>
      <c r="R23" s="306"/>
    </row>
    <row r="24" spans="1:18" s="234" customFormat="1" ht="37.5" customHeight="1">
      <c r="A24" s="231"/>
      <c r="B24" s="231" t="s">
        <v>149</v>
      </c>
      <c r="C24" s="232">
        <f t="shared" si="5"/>
        <v>12.2</v>
      </c>
      <c r="D24" s="232">
        <f t="shared" si="5"/>
        <v>11.1</v>
      </c>
      <c r="E24" s="232">
        <f t="shared" si="5"/>
        <v>10.2</v>
      </c>
      <c r="F24" s="232">
        <f t="shared" si="5"/>
        <v>6.7</v>
      </c>
      <c r="G24" s="232">
        <f t="shared" si="5"/>
        <v>0</v>
      </c>
      <c r="H24" s="232">
        <f t="shared" si="5"/>
        <v>0</v>
      </c>
      <c r="I24" s="232">
        <f t="shared" si="5"/>
        <v>0</v>
      </c>
      <c r="J24" s="232">
        <f t="shared" si="5"/>
        <v>0</v>
      </c>
      <c r="K24" s="232">
        <f t="shared" si="5"/>
        <v>0</v>
      </c>
      <c r="L24" s="232">
        <f t="shared" si="5"/>
        <v>3.8</v>
      </c>
      <c r="M24" s="232">
        <f t="shared" si="5"/>
        <v>5.7</v>
      </c>
      <c r="N24" s="232">
        <f t="shared" si="5"/>
        <v>6.5</v>
      </c>
      <c r="O24" s="232">
        <f>SUM(O25:O25)</f>
        <v>56.2</v>
      </c>
      <c r="P24" s="233"/>
      <c r="Q24" s="305"/>
      <c r="R24" s="305"/>
    </row>
    <row r="25" spans="1:18" s="224" customFormat="1" ht="21.75" customHeight="1">
      <c r="A25" s="250"/>
      <c r="B25" s="255" t="s">
        <v>5</v>
      </c>
      <c r="C25" s="256">
        <v>12.2</v>
      </c>
      <c r="D25" s="256">
        <v>11.1</v>
      </c>
      <c r="E25" s="256">
        <v>10.2</v>
      </c>
      <c r="F25" s="256">
        <v>6.7</v>
      </c>
      <c r="G25" s="256">
        <v>0</v>
      </c>
      <c r="H25" s="256">
        <v>0</v>
      </c>
      <c r="I25" s="256">
        <v>0</v>
      </c>
      <c r="J25" s="256">
        <v>0</v>
      </c>
      <c r="K25" s="256">
        <v>0</v>
      </c>
      <c r="L25" s="256">
        <v>3.8</v>
      </c>
      <c r="M25" s="256">
        <v>5.7</v>
      </c>
      <c r="N25" s="256">
        <v>6.5</v>
      </c>
      <c r="O25" s="257">
        <f aca="true" t="shared" si="6" ref="O25:O31">SUM(C25:N25)</f>
        <v>56.2</v>
      </c>
      <c r="P25" s="227"/>
      <c r="Q25" s="276"/>
      <c r="R25" s="276"/>
    </row>
    <row r="26" spans="1:18" s="259" customFormat="1" ht="49.5" customHeight="1">
      <c r="A26" s="228" t="s">
        <v>6</v>
      </c>
      <c r="B26" s="228" t="s">
        <v>145</v>
      </c>
      <c r="C26" s="258">
        <f aca="true" t="shared" si="7" ref="C26:N26">SUM(C27:C29)</f>
        <v>154.5</v>
      </c>
      <c r="D26" s="258">
        <f t="shared" si="7"/>
        <v>155.6</v>
      </c>
      <c r="E26" s="258">
        <f t="shared" si="7"/>
        <v>120.60000000000001</v>
      </c>
      <c r="F26" s="258">
        <f t="shared" si="7"/>
        <v>66.19999999999999</v>
      </c>
      <c r="G26" s="258">
        <f t="shared" si="7"/>
        <v>0</v>
      </c>
      <c r="H26" s="258">
        <f t="shared" si="7"/>
        <v>0</v>
      </c>
      <c r="I26" s="258">
        <f t="shared" si="7"/>
        <v>0</v>
      </c>
      <c r="J26" s="258">
        <f t="shared" si="7"/>
        <v>0</v>
      </c>
      <c r="K26" s="258">
        <f t="shared" si="7"/>
        <v>0</v>
      </c>
      <c r="L26" s="258">
        <f t="shared" si="7"/>
        <v>88.8</v>
      </c>
      <c r="M26" s="258">
        <f t="shared" si="7"/>
        <v>133.8</v>
      </c>
      <c r="N26" s="258">
        <f t="shared" si="7"/>
        <v>198.70000000000002</v>
      </c>
      <c r="O26" s="258">
        <f t="shared" si="6"/>
        <v>918.2</v>
      </c>
      <c r="Q26" s="307"/>
      <c r="R26" s="307"/>
    </row>
    <row r="27" spans="1:18" s="479" customFormat="1" ht="37.5" customHeight="1">
      <c r="A27" s="260"/>
      <c r="B27" s="301" t="s">
        <v>184</v>
      </c>
      <c r="C27" s="260">
        <v>13.3</v>
      </c>
      <c r="D27" s="260">
        <v>11.2</v>
      </c>
      <c r="E27" s="260">
        <v>9.4</v>
      </c>
      <c r="F27" s="260">
        <v>4</v>
      </c>
      <c r="G27" s="260">
        <v>0</v>
      </c>
      <c r="H27" s="260">
        <v>0</v>
      </c>
      <c r="I27" s="260">
        <v>0</v>
      </c>
      <c r="J27" s="260">
        <v>0</v>
      </c>
      <c r="K27" s="260">
        <v>0</v>
      </c>
      <c r="L27" s="260">
        <v>7.3</v>
      </c>
      <c r="M27" s="260">
        <v>10.5</v>
      </c>
      <c r="N27" s="260">
        <v>13</v>
      </c>
      <c r="O27" s="261">
        <f t="shared" si="6"/>
        <v>68.69999999999999</v>
      </c>
      <c r="Q27" s="480"/>
      <c r="R27" s="480"/>
    </row>
    <row r="28" spans="1:18" s="241" customFormat="1" ht="22.5" customHeight="1">
      <c r="A28" s="262"/>
      <c r="B28" s="262" t="s">
        <v>137</v>
      </c>
      <c r="C28" s="262">
        <v>105.7</v>
      </c>
      <c r="D28" s="262">
        <v>116.2</v>
      </c>
      <c r="E28" s="262">
        <v>86.2</v>
      </c>
      <c r="F28" s="262">
        <v>41.3</v>
      </c>
      <c r="G28" s="262">
        <v>0</v>
      </c>
      <c r="H28" s="262">
        <v>0</v>
      </c>
      <c r="I28" s="262">
        <v>0</v>
      </c>
      <c r="J28" s="262">
        <v>0</v>
      </c>
      <c r="K28" s="262">
        <v>0</v>
      </c>
      <c r="L28" s="262">
        <v>64.8</v>
      </c>
      <c r="M28" s="262">
        <v>102.4</v>
      </c>
      <c r="N28" s="262">
        <v>141.8</v>
      </c>
      <c r="O28" s="263">
        <f t="shared" si="6"/>
        <v>658.4000000000001</v>
      </c>
      <c r="Q28" s="240"/>
      <c r="R28" s="240"/>
    </row>
    <row r="29" spans="1:18" s="241" customFormat="1" ht="21" customHeight="1">
      <c r="A29" s="262"/>
      <c r="B29" s="262" t="s">
        <v>129</v>
      </c>
      <c r="C29" s="262">
        <v>35.5</v>
      </c>
      <c r="D29" s="262">
        <v>28.2</v>
      </c>
      <c r="E29" s="262">
        <v>25</v>
      </c>
      <c r="F29" s="262">
        <v>20.9</v>
      </c>
      <c r="G29" s="262">
        <v>0</v>
      </c>
      <c r="H29" s="262">
        <v>0</v>
      </c>
      <c r="I29" s="262">
        <v>0</v>
      </c>
      <c r="J29" s="262">
        <v>0</v>
      </c>
      <c r="K29" s="262">
        <v>0</v>
      </c>
      <c r="L29" s="262">
        <v>16.7</v>
      </c>
      <c r="M29" s="262">
        <v>20.9</v>
      </c>
      <c r="N29" s="262">
        <v>43.9</v>
      </c>
      <c r="O29" s="263">
        <f t="shared" si="6"/>
        <v>191.1</v>
      </c>
      <c r="Q29" s="240"/>
      <c r="R29" s="240"/>
    </row>
    <row r="30" spans="1:18" s="259" customFormat="1" ht="23.25" customHeight="1">
      <c r="A30" s="228" t="s">
        <v>7</v>
      </c>
      <c r="B30" s="228" t="s">
        <v>26</v>
      </c>
      <c r="C30" s="258">
        <f>SUM(C31:C39)</f>
        <v>195.2</v>
      </c>
      <c r="D30" s="258">
        <f aca="true" t="shared" si="8" ref="D30:O30">SUM(D31:D39)</f>
        <v>201.20000000000002</v>
      </c>
      <c r="E30" s="258">
        <f t="shared" si="8"/>
        <v>129.1</v>
      </c>
      <c r="F30" s="258">
        <f t="shared" si="8"/>
        <v>59.8</v>
      </c>
      <c r="G30" s="258">
        <f t="shared" si="8"/>
        <v>0</v>
      </c>
      <c r="H30" s="258">
        <f t="shared" si="8"/>
        <v>0</v>
      </c>
      <c r="I30" s="258">
        <f t="shared" si="8"/>
        <v>0</v>
      </c>
      <c r="J30" s="258">
        <f t="shared" si="8"/>
        <v>0</v>
      </c>
      <c r="K30" s="258">
        <f t="shared" si="8"/>
        <v>0</v>
      </c>
      <c r="L30" s="258">
        <f t="shared" si="8"/>
        <v>79.5</v>
      </c>
      <c r="M30" s="258">
        <f t="shared" si="8"/>
        <v>136.1</v>
      </c>
      <c r="N30" s="258">
        <f t="shared" si="8"/>
        <v>170.2</v>
      </c>
      <c r="O30" s="258">
        <f t="shared" si="8"/>
        <v>971.0999999999999</v>
      </c>
      <c r="P30" s="264"/>
      <c r="Q30" s="307"/>
      <c r="R30" s="307"/>
    </row>
    <row r="31" spans="1:18" s="224" customFormat="1" ht="22.5" customHeight="1">
      <c r="A31" s="250"/>
      <c r="B31" s="265" t="s">
        <v>55</v>
      </c>
      <c r="C31" s="266">
        <v>22.2</v>
      </c>
      <c r="D31" s="266">
        <v>14.4</v>
      </c>
      <c r="E31" s="266">
        <v>10.4</v>
      </c>
      <c r="F31" s="266">
        <v>6.7</v>
      </c>
      <c r="G31" s="248">
        <v>0</v>
      </c>
      <c r="H31" s="248">
        <v>0</v>
      </c>
      <c r="I31" s="248">
        <v>0</v>
      </c>
      <c r="J31" s="248">
        <v>0</v>
      </c>
      <c r="K31" s="248">
        <v>0</v>
      </c>
      <c r="L31" s="266">
        <v>8.3</v>
      </c>
      <c r="M31" s="266">
        <v>10.5</v>
      </c>
      <c r="N31" s="266">
        <v>12.5</v>
      </c>
      <c r="O31" s="267">
        <f t="shared" si="6"/>
        <v>85</v>
      </c>
      <c r="P31" s="227"/>
      <c r="Q31" s="276"/>
      <c r="R31" s="306"/>
    </row>
    <row r="32" spans="1:18" s="224" customFormat="1" ht="22.5" customHeight="1">
      <c r="A32" s="255"/>
      <c r="B32" s="273" t="s">
        <v>28</v>
      </c>
      <c r="C32" s="256">
        <v>19.8</v>
      </c>
      <c r="D32" s="256">
        <v>10</v>
      </c>
      <c r="E32" s="256">
        <v>9</v>
      </c>
      <c r="F32" s="256">
        <v>4.5</v>
      </c>
      <c r="G32" s="417">
        <v>0</v>
      </c>
      <c r="H32" s="417">
        <v>0</v>
      </c>
      <c r="I32" s="417">
        <v>0</v>
      </c>
      <c r="J32" s="417">
        <v>0</v>
      </c>
      <c r="K32" s="417">
        <v>0</v>
      </c>
      <c r="L32" s="256">
        <v>6.4</v>
      </c>
      <c r="M32" s="256">
        <v>8.2</v>
      </c>
      <c r="N32" s="256">
        <v>10.5</v>
      </c>
      <c r="O32" s="257">
        <f aca="true" t="shared" si="9" ref="O32:O39">SUM(C32:N32)</f>
        <v>68.39999999999999</v>
      </c>
      <c r="P32" s="227"/>
      <c r="Q32" s="276"/>
      <c r="R32" s="306"/>
    </row>
    <row r="33" spans="1:18" s="271" customFormat="1" ht="21" customHeight="1">
      <c r="A33" s="236"/>
      <c r="B33" s="268" t="s">
        <v>121</v>
      </c>
      <c r="C33" s="269">
        <v>43.8</v>
      </c>
      <c r="D33" s="269">
        <v>43.9</v>
      </c>
      <c r="E33" s="269">
        <v>35.9</v>
      </c>
      <c r="F33" s="269">
        <v>14.6</v>
      </c>
      <c r="G33" s="248">
        <v>0</v>
      </c>
      <c r="H33" s="248">
        <v>0</v>
      </c>
      <c r="I33" s="248">
        <v>0</v>
      </c>
      <c r="J33" s="248">
        <v>0</v>
      </c>
      <c r="K33" s="248">
        <v>0</v>
      </c>
      <c r="L33" s="269">
        <v>15.6</v>
      </c>
      <c r="M33" s="269">
        <v>25</v>
      </c>
      <c r="N33" s="269">
        <v>29.3</v>
      </c>
      <c r="O33" s="270">
        <f t="shared" si="9"/>
        <v>208.1</v>
      </c>
      <c r="Q33" s="272"/>
      <c r="R33" s="272"/>
    </row>
    <row r="34" spans="1:18" s="274" customFormat="1" ht="24.75" customHeight="1">
      <c r="A34" s="255"/>
      <c r="B34" s="273" t="s">
        <v>164</v>
      </c>
      <c r="C34" s="256">
        <v>15.5</v>
      </c>
      <c r="D34" s="256">
        <v>15.5</v>
      </c>
      <c r="E34" s="256">
        <v>5.5</v>
      </c>
      <c r="F34" s="256">
        <v>2.5</v>
      </c>
      <c r="G34" s="248">
        <v>0</v>
      </c>
      <c r="H34" s="248">
        <v>0</v>
      </c>
      <c r="I34" s="248">
        <v>0</v>
      </c>
      <c r="J34" s="248">
        <v>0</v>
      </c>
      <c r="K34" s="248">
        <v>0</v>
      </c>
      <c r="L34" s="256">
        <v>3.9</v>
      </c>
      <c r="M34" s="256">
        <v>12.5</v>
      </c>
      <c r="N34" s="256">
        <v>18.6</v>
      </c>
      <c r="O34" s="257">
        <f t="shared" si="9"/>
        <v>74</v>
      </c>
      <c r="Q34" s="275"/>
      <c r="R34" s="275"/>
    </row>
    <row r="35" spans="1:18" s="224" customFormat="1" ht="20.25" customHeight="1">
      <c r="A35" s="250"/>
      <c r="B35" s="265" t="s">
        <v>29</v>
      </c>
      <c r="C35" s="266">
        <v>13.2</v>
      </c>
      <c r="D35" s="266">
        <v>10.3</v>
      </c>
      <c r="E35" s="266">
        <v>9.2</v>
      </c>
      <c r="F35" s="266">
        <v>7.2</v>
      </c>
      <c r="G35" s="248">
        <v>0</v>
      </c>
      <c r="H35" s="248">
        <v>0</v>
      </c>
      <c r="I35" s="248">
        <v>0</v>
      </c>
      <c r="J35" s="248">
        <v>0</v>
      </c>
      <c r="K35" s="248">
        <v>0</v>
      </c>
      <c r="L35" s="266">
        <v>8.5</v>
      </c>
      <c r="M35" s="266">
        <v>10.5</v>
      </c>
      <c r="N35" s="266">
        <v>13.3</v>
      </c>
      <c r="O35" s="267">
        <f t="shared" si="9"/>
        <v>72.2</v>
      </c>
      <c r="Q35" s="276"/>
      <c r="R35" s="306"/>
    </row>
    <row r="36" spans="1:17" s="224" customFormat="1" ht="20.25" customHeight="1">
      <c r="A36" s="250"/>
      <c r="B36" s="265" t="s">
        <v>67</v>
      </c>
      <c r="C36" s="266">
        <v>30.7</v>
      </c>
      <c r="D36" s="266">
        <v>44.2</v>
      </c>
      <c r="E36" s="266">
        <v>24.2</v>
      </c>
      <c r="F36" s="266">
        <v>8.8</v>
      </c>
      <c r="G36" s="248">
        <v>0</v>
      </c>
      <c r="H36" s="248">
        <v>0</v>
      </c>
      <c r="I36" s="248">
        <v>0</v>
      </c>
      <c r="J36" s="248">
        <v>0</v>
      </c>
      <c r="K36" s="248">
        <v>0</v>
      </c>
      <c r="L36" s="266">
        <v>19</v>
      </c>
      <c r="M36" s="266">
        <v>29.7</v>
      </c>
      <c r="N36" s="266">
        <v>36</v>
      </c>
      <c r="O36" s="267">
        <f t="shared" si="9"/>
        <v>192.6</v>
      </c>
      <c r="Q36" s="276"/>
    </row>
    <row r="37" spans="1:17" s="224" customFormat="1" ht="20.25" customHeight="1">
      <c r="A37" s="250"/>
      <c r="B37" s="265" t="s">
        <v>73</v>
      </c>
      <c r="C37" s="277">
        <v>25.3</v>
      </c>
      <c r="D37" s="277">
        <v>30.4</v>
      </c>
      <c r="E37" s="277">
        <v>21.3</v>
      </c>
      <c r="F37" s="277">
        <v>9.1</v>
      </c>
      <c r="G37" s="248">
        <v>0</v>
      </c>
      <c r="H37" s="248">
        <v>0</v>
      </c>
      <c r="I37" s="248">
        <v>0</v>
      </c>
      <c r="J37" s="248">
        <v>0</v>
      </c>
      <c r="K37" s="248">
        <v>0</v>
      </c>
      <c r="L37" s="277">
        <v>10.6</v>
      </c>
      <c r="M37" s="277">
        <v>23.3</v>
      </c>
      <c r="N37" s="277">
        <v>30</v>
      </c>
      <c r="O37" s="267">
        <f t="shared" si="9"/>
        <v>150</v>
      </c>
      <c r="Q37" s="276"/>
    </row>
    <row r="38" spans="1:15" s="224" customFormat="1" ht="21" customHeight="1">
      <c r="A38" s="250"/>
      <c r="B38" s="265" t="s">
        <v>23</v>
      </c>
      <c r="C38" s="266">
        <v>16.7</v>
      </c>
      <c r="D38" s="266">
        <v>17.8</v>
      </c>
      <c r="E38" s="266">
        <v>9.1</v>
      </c>
      <c r="F38" s="266">
        <v>4.9</v>
      </c>
      <c r="G38" s="248">
        <v>0</v>
      </c>
      <c r="H38" s="248">
        <v>0</v>
      </c>
      <c r="I38" s="248">
        <v>0</v>
      </c>
      <c r="J38" s="248">
        <v>0</v>
      </c>
      <c r="K38" s="248">
        <v>0</v>
      </c>
      <c r="L38" s="266">
        <v>5.4</v>
      </c>
      <c r="M38" s="266">
        <v>11.9</v>
      </c>
      <c r="N38" s="266">
        <v>15</v>
      </c>
      <c r="O38" s="267">
        <f t="shared" si="9"/>
        <v>80.8</v>
      </c>
    </row>
    <row r="39" spans="1:15" s="224" customFormat="1" ht="21" customHeight="1">
      <c r="A39" s="250"/>
      <c r="B39" s="425" t="s">
        <v>182</v>
      </c>
      <c r="C39" s="426">
        <v>8</v>
      </c>
      <c r="D39" s="426">
        <v>14.7</v>
      </c>
      <c r="E39" s="426">
        <v>4.5</v>
      </c>
      <c r="F39" s="426">
        <v>1.5</v>
      </c>
      <c r="G39" s="417">
        <v>0</v>
      </c>
      <c r="H39" s="417">
        <v>0</v>
      </c>
      <c r="I39" s="417">
        <v>0</v>
      </c>
      <c r="J39" s="417">
        <v>0</v>
      </c>
      <c r="K39" s="417">
        <v>0</v>
      </c>
      <c r="L39" s="427">
        <v>1.8</v>
      </c>
      <c r="M39" s="427">
        <v>4.5</v>
      </c>
      <c r="N39" s="428">
        <v>5</v>
      </c>
      <c r="O39" s="429">
        <f t="shared" si="9"/>
        <v>40</v>
      </c>
    </row>
    <row r="40" spans="1:17" s="259" customFormat="1" ht="21" customHeight="1">
      <c r="A40" s="228" t="s">
        <v>8</v>
      </c>
      <c r="B40" s="228" t="s">
        <v>30</v>
      </c>
      <c r="C40" s="258">
        <f aca="true" t="shared" si="10" ref="C40:O40">SUM(C41:C52)</f>
        <v>1495.1999999999998</v>
      </c>
      <c r="D40" s="258">
        <f t="shared" si="10"/>
        <v>1531.2999999999997</v>
      </c>
      <c r="E40" s="258">
        <f t="shared" si="10"/>
        <v>1054.1</v>
      </c>
      <c r="F40" s="258">
        <f t="shared" si="10"/>
        <v>598.5</v>
      </c>
      <c r="G40" s="258">
        <f t="shared" si="10"/>
        <v>0</v>
      </c>
      <c r="H40" s="258">
        <f t="shared" si="10"/>
        <v>0</v>
      </c>
      <c r="I40" s="258">
        <f t="shared" si="10"/>
        <v>0</v>
      </c>
      <c r="J40" s="258">
        <f t="shared" si="10"/>
        <v>0</v>
      </c>
      <c r="K40" s="258">
        <f t="shared" si="10"/>
        <v>0</v>
      </c>
      <c r="L40" s="258">
        <f t="shared" si="10"/>
        <v>755.7</v>
      </c>
      <c r="M40" s="258">
        <f t="shared" si="10"/>
        <v>1232</v>
      </c>
      <c r="N40" s="258">
        <f t="shared" si="10"/>
        <v>1824.2</v>
      </c>
      <c r="O40" s="258">
        <f t="shared" si="10"/>
        <v>8491</v>
      </c>
      <c r="P40" s="264"/>
      <c r="Q40" s="303"/>
    </row>
    <row r="41" spans="1:17" s="224" customFormat="1" ht="22.5" customHeight="1">
      <c r="A41" s="247"/>
      <c r="B41" s="265" t="s">
        <v>95</v>
      </c>
      <c r="C41" s="266">
        <v>33.3</v>
      </c>
      <c r="D41" s="266">
        <v>42.3</v>
      </c>
      <c r="E41" s="266">
        <v>34.2</v>
      </c>
      <c r="F41" s="266">
        <v>18.8</v>
      </c>
      <c r="G41" s="248">
        <v>0</v>
      </c>
      <c r="H41" s="248">
        <v>0</v>
      </c>
      <c r="I41" s="248">
        <v>0</v>
      </c>
      <c r="J41" s="248">
        <v>0</v>
      </c>
      <c r="K41" s="248">
        <v>0</v>
      </c>
      <c r="L41" s="266">
        <v>28.1</v>
      </c>
      <c r="M41" s="266">
        <v>38</v>
      </c>
      <c r="N41" s="266">
        <v>51.2</v>
      </c>
      <c r="O41" s="278">
        <f>SUM(C41:N41)</f>
        <v>245.89999999999998</v>
      </c>
      <c r="Q41" s="276"/>
    </row>
    <row r="42" spans="1:17" s="224" customFormat="1" ht="22.5" customHeight="1">
      <c r="A42" s="247"/>
      <c r="B42" s="265" t="s">
        <v>96</v>
      </c>
      <c r="C42" s="266">
        <v>238.8</v>
      </c>
      <c r="D42" s="266">
        <v>222.1</v>
      </c>
      <c r="E42" s="266">
        <v>132</v>
      </c>
      <c r="F42" s="266">
        <v>74</v>
      </c>
      <c r="G42" s="248">
        <v>0</v>
      </c>
      <c r="H42" s="248">
        <v>0</v>
      </c>
      <c r="I42" s="248">
        <v>0</v>
      </c>
      <c r="J42" s="248">
        <v>0</v>
      </c>
      <c r="K42" s="248">
        <v>0</v>
      </c>
      <c r="L42" s="266">
        <v>88.7</v>
      </c>
      <c r="M42" s="266">
        <v>165.5</v>
      </c>
      <c r="N42" s="266">
        <v>283.7</v>
      </c>
      <c r="O42" s="278">
        <f aca="true" t="shared" si="11" ref="O42:O52">SUM(C42:N42)</f>
        <v>1204.8</v>
      </c>
      <c r="Q42" s="276"/>
    </row>
    <row r="43" spans="1:17" s="224" customFormat="1" ht="18" customHeight="1">
      <c r="A43" s="247"/>
      <c r="B43" s="265" t="s">
        <v>92</v>
      </c>
      <c r="C43" s="266">
        <v>163</v>
      </c>
      <c r="D43" s="266">
        <v>107.2</v>
      </c>
      <c r="E43" s="266">
        <v>85</v>
      </c>
      <c r="F43" s="266">
        <v>38</v>
      </c>
      <c r="G43" s="248">
        <v>0</v>
      </c>
      <c r="H43" s="248">
        <v>0</v>
      </c>
      <c r="I43" s="248">
        <v>0</v>
      </c>
      <c r="J43" s="248">
        <v>0</v>
      </c>
      <c r="K43" s="248">
        <v>0</v>
      </c>
      <c r="L43" s="266">
        <v>53.2</v>
      </c>
      <c r="M43" s="266">
        <v>97.7</v>
      </c>
      <c r="N43" s="266">
        <v>98.7</v>
      </c>
      <c r="O43" s="278">
        <f t="shared" si="11"/>
        <v>642.8000000000001</v>
      </c>
      <c r="Q43" s="276"/>
    </row>
    <row r="44" spans="1:17" s="224" customFormat="1" ht="21" customHeight="1">
      <c r="A44" s="247"/>
      <c r="B44" s="265" t="s">
        <v>84</v>
      </c>
      <c r="C44" s="266">
        <v>163.8</v>
      </c>
      <c r="D44" s="266">
        <v>163.8</v>
      </c>
      <c r="E44" s="266">
        <v>111.3</v>
      </c>
      <c r="F44" s="266">
        <v>63.5</v>
      </c>
      <c r="G44" s="248">
        <v>0</v>
      </c>
      <c r="H44" s="248">
        <v>0</v>
      </c>
      <c r="I44" s="248">
        <v>0</v>
      </c>
      <c r="J44" s="248">
        <v>0</v>
      </c>
      <c r="K44" s="248">
        <v>0</v>
      </c>
      <c r="L44" s="266">
        <v>91</v>
      </c>
      <c r="M44" s="266">
        <v>114.3</v>
      </c>
      <c r="N44" s="266">
        <v>194.3</v>
      </c>
      <c r="O44" s="278">
        <f t="shared" si="11"/>
        <v>902</v>
      </c>
      <c r="Q44" s="276"/>
    </row>
    <row r="45" spans="1:15" s="280" customFormat="1" ht="22.5" customHeight="1">
      <c r="A45" s="265"/>
      <c r="B45" s="265" t="s">
        <v>97</v>
      </c>
      <c r="C45" s="279">
        <v>92.4</v>
      </c>
      <c r="D45" s="279">
        <v>102.2</v>
      </c>
      <c r="E45" s="279">
        <v>64.3</v>
      </c>
      <c r="F45" s="279">
        <v>38.1</v>
      </c>
      <c r="G45" s="248">
        <v>0</v>
      </c>
      <c r="H45" s="248">
        <v>0</v>
      </c>
      <c r="I45" s="248">
        <v>0</v>
      </c>
      <c r="J45" s="248">
        <v>0</v>
      </c>
      <c r="K45" s="248">
        <v>0</v>
      </c>
      <c r="L45" s="279">
        <v>56.1</v>
      </c>
      <c r="M45" s="279">
        <v>71.5</v>
      </c>
      <c r="N45" s="279">
        <v>107.1</v>
      </c>
      <c r="O45" s="278">
        <f t="shared" si="11"/>
        <v>531.7</v>
      </c>
    </row>
    <row r="46" spans="1:17" s="224" customFormat="1" ht="25.5" customHeight="1">
      <c r="A46" s="247"/>
      <c r="B46" s="265" t="s">
        <v>112</v>
      </c>
      <c r="C46" s="277">
        <v>163.7</v>
      </c>
      <c r="D46" s="277">
        <v>165</v>
      </c>
      <c r="E46" s="277">
        <v>98.2</v>
      </c>
      <c r="F46" s="277">
        <v>64.3</v>
      </c>
      <c r="G46" s="248">
        <v>0</v>
      </c>
      <c r="H46" s="248">
        <v>0</v>
      </c>
      <c r="I46" s="248">
        <v>0</v>
      </c>
      <c r="J46" s="248">
        <v>0</v>
      </c>
      <c r="K46" s="248">
        <v>0</v>
      </c>
      <c r="L46" s="277">
        <v>70.4</v>
      </c>
      <c r="M46" s="277">
        <v>127.8</v>
      </c>
      <c r="N46" s="277">
        <v>143.5</v>
      </c>
      <c r="O46" s="278">
        <f t="shared" si="11"/>
        <v>832.9</v>
      </c>
      <c r="Q46" s="276"/>
    </row>
    <row r="47" spans="1:17" s="224" customFormat="1" ht="34.5" customHeight="1">
      <c r="A47" s="247"/>
      <c r="B47" s="265" t="s">
        <v>108</v>
      </c>
      <c r="C47" s="266">
        <v>180</v>
      </c>
      <c r="D47" s="266">
        <v>226.7</v>
      </c>
      <c r="E47" s="266">
        <v>169.2</v>
      </c>
      <c r="F47" s="266">
        <v>74</v>
      </c>
      <c r="G47" s="248">
        <v>0</v>
      </c>
      <c r="H47" s="248">
        <v>0</v>
      </c>
      <c r="I47" s="248">
        <v>0</v>
      </c>
      <c r="J47" s="248">
        <v>0</v>
      </c>
      <c r="K47" s="248">
        <v>0</v>
      </c>
      <c r="L47" s="266">
        <v>98</v>
      </c>
      <c r="M47" s="266">
        <v>147.6</v>
      </c>
      <c r="N47" s="266">
        <v>247.5</v>
      </c>
      <c r="O47" s="278">
        <f>SUM(C47:N47)</f>
        <v>1143</v>
      </c>
      <c r="Q47" s="276"/>
    </row>
    <row r="48" spans="1:17" s="224" customFormat="1" ht="21" customHeight="1">
      <c r="A48" s="247"/>
      <c r="B48" s="265" t="s">
        <v>85</v>
      </c>
      <c r="C48" s="266">
        <v>98.7</v>
      </c>
      <c r="D48" s="266">
        <v>102.3</v>
      </c>
      <c r="E48" s="266">
        <v>58.8</v>
      </c>
      <c r="F48" s="266">
        <v>36</v>
      </c>
      <c r="G48" s="248">
        <v>0</v>
      </c>
      <c r="H48" s="248">
        <v>0</v>
      </c>
      <c r="I48" s="248">
        <v>0</v>
      </c>
      <c r="J48" s="248">
        <v>0</v>
      </c>
      <c r="K48" s="248">
        <v>0</v>
      </c>
      <c r="L48" s="266">
        <v>46</v>
      </c>
      <c r="M48" s="266">
        <v>73.5</v>
      </c>
      <c r="N48" s="266">
        <v>132.4</v>
      </c>
      <c r="O48" s="278">
        <f>SUM(C48:N48)</f>
        <v>547.7</v>
      </c>
      <c r="Q48" s="276"/>
    </row>
    <row r="49" spans="1:17" s="224" customFormat="1" ht="24" customHeight="1">
      <c r="A49" s="247"/>
      <c r="B49" s="265" t="s">
        <v>110</v>
      </c>
      <c r="C49" s="266">
        <v>52.8</v>
      </c>
      <c r="D49" s="266">
        <v>61.6</v>
      </c>
      <c r="E49" s="266">
        <v>35.2</v>
      </c>
      <c r="F49" s="266">
        <v>30.3</v>
      </c>
      <c r="G49" s="248">
        <v>0</v>
      </c>
      <c r="H49" s="248">
        <v>0</v>
      </c>
      <c r="I49" s="248">
        <v>0</v>
      </c>
      <c r="J49" s="248">
        <v>0</v>
      </c>
      <c r="K49" s="248">
        <v>0</v>
      </c>
      <c r="L49" s="266">
        <v>35.1</v>
      </c>
      <c r="M49" s="266">
        <v>57</v>
      </c>
      <c r="N49" s="266">
        <v>77.3</v>
      </c>
      <c r="O49" s="278">
        <f>SUM(C49:N49)</f>
        <v>349.3</v>
      </c>
      <c r="Q49" s="276"/>
    </row>
    <row r="50" spans="1:17" s="224" customFormat="1" ht="20.25" customHeight="1">
      <c r="A50" s="247"/>
      <c r="B50" s="265" t="s">
        <v>114</v>
      </c>
      <c r="C50" s="266">
        <v>128.8</v>
      </c>
      <c r="D50" s="266">
        <v>134.5</v>
      </c>
      <c r="E50" s="266">
        <v>98.3</v>
      </c>
      <c r="F50" s="266">
        <v>60.9</v>
      </c>
      <c r="G50" s="248">
        <v>0</v>
      </c>
      <c r="H50" s="248">
        <v>0</v>
      </c>
      <c r="I50" s="248">
        <v>0</v>
      </c>
      <c r="J50" s="248">
        <v>0</v>
      </c>
      <c r="K50" s="248">
        <v>0</v>
      </c>
      <c r="L50" s="266">
        <v>71.5</v>
      </c>
      <c r="M50" s="266">
        <v>143.6</v>
      </c>
      <c r="N50" s="266">
        <v>257.2</v>
      </c>
      <c r="O50" s="278">
        <f>SUM(C50:N50)</f>
        <v>894.8</v>
      </c>
      <c r="Q50" s="276"/>
    </row>
    <row r="51" spans="1:17" s="224" customFormat="1" ht="30.75" customHeight="1">
      <c r="A51" s="247"/>
      <c r="B51" s="265" t="s">
        <v>113</v>
      </c>
      <c r="C51" s="266">
        <v>102.3</v>
      </c>
      <c r="D51" s="266">
        <v>123.5</v>
      </c>
      <c r="E51" s="266">
        <v>90</v>
      </c>
      <c r="F51" s="266">
        <v>51.6</v>
      </c>
      <c r="G51" s="248">
        <v>0</v>
      </c>
      <c r="H51" s="248">
        <v>0</v>
      </c>
      <c r="I51" s="248">
        <v>0</v>
      </c>
      <c r="J51" s="248">
        <v>0</v>
      </c>
      <c r="K51" s="248">
        <v>0</v>
      </c>
      <c r="L51" s="266">
        <v>68.6</v>
      </c>
      <c r="M51" s="266">
        <v>129.5</v>
      </c>
      <c r="N51" s="266">
        <v>146</v>
      </c>
      <c r="O51" s="278">
        <f>SUM(C51:N51)</f>
        <v>711.5</v>
      </c>
      <c r="Q51" s="276"/>
    </row>
    <row r="52" spans="1:17" s="224" customFormat="1" ht="30" customHeight="1">
      <c r="A52" s="247"/>
      <c r="B52" s="273" t="s">
        <v>90</v>
      </c>
      <c r="C52" s="248">
        <v>77.6</v>
      </c>
      <c r="D52" s="248">
        <v>80.1</v>
      </c>
      <c r="E52" s="248">
        <v>77.6</v>
      </c>
      <c r="F52" s="248">
        <v>49</v>
      </c>
      <c r="G52" s="248">
        <v>0</v>
      </c>
      <c r="H52" s="248">
        <v>0</v>
      </c>
      <c r="I52" s="248">
        <v>0</v>
      </c>
      <c r="J52" s="248">
        <v>0</v>
      </c>
      <c r="K52" s="248">
        <v>0</v>
      </c>
      <c r="L52" s="256">
        <v>49</v>
      </c>
      <c r="M52" s="256">
        <v>66</v>
      </c>
      <c r="N52" s="256">
        <v>85.3</v>
      </c>
      <c r="O52" s="300">
        <f t="shared" si="11"/>
        <v>484.59999999999997</v>
      </c>
      <c r="Q52" s="276"/>
    </row>
    <row r="53" spans="1:16" s="259" customFormat="1" ht="20.25" customHeight="1">
      <c r="A53" s="228" t="s">
        <v>9</v>
      </c>
      <c r="B53" s="228" t="s">
        <v>31</v>
      </c>
      <c r="C53" s="258">
        <f aca="true" t="shared" si="12" ref="C53:O53">SUM(C54:C55)</f>
        <v>57.9</v>
      </c>
      <c r="D53" s="258">
        <f t="shared" si="12"/>
        <v>62.28</v>
      </c>
      <c r="E53" s="258">
        <f t="shared" si="12"/>
        <v>53.5</v>
      </c>
      <c r="F53" s="258">
        <f t="shared" si="12"/>
        <v>32.8</v>
      </c>
      <c r="G53" s="258">
        <f t="shared" si="12"/>
        <v>0</v>
      </c>
      <c r="H53" s="258">
        <f t="shared" si="12"/>
        <v>0</v>
      </c>
      <c r="I53" s="258">
        <f t="shared" si="12"/>
        <v>0</v>
      </c>
      <c r="J53" s="258">
        <f t="shared" si="12"/>
        <v>0</v>
      </c>
      <c r="K53" s="258">
        <f t="shared" si="12"/>
        <v>0</v>
      </c>
      <c r="L53" s="258">
        <f t="shared" si="12"/>
        <v>32.4</v>
      </c>
      <c r="M53" s="258">
        <f t="shared" si="12"/>
        <v>58.5</v>
      </c>
      <c r="N53" s="258">
        <f t="shared" si="12"/>
        <v>68</v>
      </c>
      <c r="O53" s="258">
        <f t="shared" si="12"/>
        <v>365.38</v>
      </c>
      <c r="P53" s="281"/>
    </row>
    <row r="54" spans="1:15" s="282" customFormat="1" ht="48" customHeight="1">
      <c r="A54" s="255"/>
      <c r="B54" s="255" t="s">
        <v>146</v>
      </c>
      <c r="C54" s="256">
        <v>0</v>
      </c>
      <c r="D54" s="256">
        <v>0</v>
      </c>
      <c r="E54" s="256">
        <v>0</v>
      </c>
      <c r="F54" s="256">
        <v>0</v>
      </c>
      <c r="G54" s="256">
        <v>0</v>
      </c>
      <c r="H54" s="256">
        <v>0</v>
      </c>
      <c r="I54" s="256">
        <v>0</v>
      </c>
      <c r="J54" s="256">
        <v>0</v>
      </c>
      <c r="K54" s="256">
        <v>0</v>
      </c>
      <c r="L54" s="256">
        <v>0</v>
      </c>
      <c r="M54" s="256">
        <v>0</v>
      </c>
      <c r="N54" s="256">
        <v>0</v>
      </c>
      <c r="O54" s="257">
        <f>SUM(C54:N54)</f>
        <v>0</v>
      </c>
    </row>
    <row r="55" spans="1:15" s="282" customFormat="1" ht="128.25" customHeight="1">
      <c r="A55" s="255"/>
      <c r="B55" s="283" t="s">
        <v>152</v>
      </c>
      <c r="C55" s="256">
        <v>57.9</v>
      </c>
      <c r="D55" s="256">
        <v>62.28</v>
      </c>
      <c r="E55" s="256">
        <v>53.5</v>
      </c>
      <c r="F55" s="256">
        <v>32.8</v>
      </c>
      <c r="G55" s="256">
        <v>0</v>
      </c>
      <c r="H55" s="256">
        <v>0</v>
      </c>
      <c r="I55" s="256">
        <v>0</v>
      </c>
      <c r="J55" s="256">
        <v>0</v>
      </c>
      <c r="K55" s="256">
        <v>0</v>
      </c>
      <c r="L55" s="256">
        <v>32.4</v>
      </c>
      <c r="M55" s="256">
        <v>58.5</v>
      </c>
      <c r="N55" s="256">
        <v>68</v>
      </c>
      <c r="O55" s="257">
        <f>SUM(C55:N55)</f>
        <v>365.38</v>
      </c>
    </row>
    <row r="56" spans="1:17" s="259" customFormat="1" ht="25.5" customHeight="1">
      <c r="A56" s="284"/>
      <c r="B56" s="228" t="s">
        <v>32</v>
      </c>
      <c r="C56" s="285">
        <f aca="true" t="shared" si="13" ref="C56:N56">C9+C26+C30+C40+C53</f>
        <v>2127.2999999999997</v>
      </c>
      <c r="D56" s="285">
        <f t="shared" si="13"/>
        <v>2138.38</v>
      </c>
      <c r="E56" s="285">
        <f t="shared" si="13"/>
        <v>1529.3999999999999</v>
      </c>
      <c r="F56" s="285">
        <f t="shared" si="13"/>
        <v>856.0999999999999</v>
      </c>
      <c r="G56" s="285">
        <f t="shared" si="13"/>
        <v>0</v>
      </c>
      <c r="H56" s="285">
        <f t="shared" si="13"/>
        <v>0</v>
      </c>
      <c r="I56" s="285">
        <f t="shared" si="13"/>
        <v>0</v>
      </c>
      <c r="J56" s="285">
        <f t="shared" si="13"/>
        <v>0</v>
      </c>
      <c r="K56" s="285">
        <f t="shared" si="13"/>
        <v>1.5</v>
      </c>
      <c r="L56" s="285">
        <f t="shared" si="13"/>
        <v>1056.7000000000003</v>
      </c>
      <c r="M56" s="285">
        <f t="shared" si="13"/>
        <v>1713</v>
      </c>
      <c r="N56" s="285">
        <f t="shared" si="13"/>
        <v>2455.5</v>
      </c>
      <c r="O56" s="286">
        <f>SUM(C56:N56)</f>
        <v>11877.880000000001</v>
      </c>
      <c r="P56" s="287"/>
      <c r="Q56" s="308"/>
    </row>
    <row r="57" spans="2:14" ht="15.75">
      <c r="B57" s="10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</row>
    <row r="58" spans="2:16" ht="18">
      <c r="B58" s="430"/>
      <c r="C58" s="430"/>
      <c r="D58" s="430"/>
      <c r="E58" s="430"/>
      <c r="F58" s="430"/>
      <c r="G58" s="430"/>
      <c r="H58" s="430"/>
      <c r="I58" s="430"/>
      <c r="J58" s="430"/>
      <c r="K58" s="430"/>
      <c r="L58" s="430"/>
      <c r="M58" s="430"/>
      <c r="N58" s="431"/>
      <c r="O58" s="302"/>
      <c r="P58" s="25"/>
    </row>
    <row r="59" spans="2:17" ht="15.75">
      <c r="B59" s="12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P59" s="309"/>
      <c r="Q59" s="309"/>
    </row>
    <row r="60" spans="2:15" ht="15.75">
      <c r="B60" s="10"/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302"/>
    </row>
    <row r="61" spans="2:15" ht="15.75">
      <c r="B61" s="10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302"/>
    </row>
    <row r="62" spans="2:14" ht="15.75">
      <c r="B62" s="13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</row>
    <row r="63" spans="2:14" ht="15.75">
      <c r="B63" s="10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69"/>
    </row>
    <row r="64" spans="2:14" ht="15.75">
      <c r="B64" s="12"/>
      <c r="C64" s="69"/>
      <c r="D64" s="69"/>
      <c r="E64" s="69"/>
      <c r="F64" s="69"/>
      <c r="G64" s="69"/>
      <c r="H64" s="69"/>
      <c r="I64" s="69"/>
      <c r="J64" s="69"/>
      <c r="K64" s="69"/>
      <c r="L64" s="69"/>
      <c r="M64" s="69"/>
      <c r="N64" s="69"/>
    </row>
    <row r="65" spans="2:14" ht="15.75">
      <c r="B65" s="12"/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</row>
    <row r="66" spans="2:14" ht="15.75">
      <c r="B66" s="12"/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</row>
    <row r="67" spans="2:14" ht="15.75">
      <c r="B67" s="12"/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69"/>
    </row>
    <row r="68" spans="2:14" ht="15.75">
      <c r="B68" s="12"/>
      <c r="C68" s="69"/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69"/>
    </row>
    <row r="69" spans="2:14" ht="15.75">
      <c r="B69" s="12"/>
      <c r="C69" s="69"/>
      <c r="D69" s="69"/>
      <c r="E69" s="69"/>
      <c r="F69" s="69"/>
      <c r="G69" s="69"/>
      <c r="H69" s="69"/>
      <c r="I69" s="69"/>
      <c r="J69" s="69"/>
      <c r="K69" s="69"/>
      <c r="L69" s="69"/>
      <c r="M69" s="69"/>
      <c r="N69" s="69"/>
    </row>
  </sheetData>
  <sheetProtection/>
  <mergeCells count="4">
    <mergeCell ref="H1:O3"/>
    <mergeCell ref="C7:O7"/>
    <mergeCell ref="A7:A8"/>
    <mergeCell ref="B7:B8"/>
  </mergeCells>
  <printOptions/>
  <pageMargins left="0.75" right="0.75" top="1" bottom="1" header="0.5" footer="0.5"/>
  <pageSetup horizontalDpi="600" verticalDpi="600" orientation="portrait" paperSize="9" scale="5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89"/>
  <sheetViews>
    <sheetView view="pageBreakPreview" zoomScaleSheetLayoutView="100" zoomScalePageLayoutView="0" workbookViewId="0" topLeftCell="A1">
      <pane xSplit="2" ySplit="6" topLeftCell="C73" activePane="bottomRight" state="frozen"/>
      <selection pane="topLeft" activeCell="A1" sqref="A1"/>
      <selection pane="topRight" activeCell="C1" sqref="C1"/>
      <selection pane="bottomLeft" activeCell="A6" sqref="A6"/>
      <selection pane="bottomRight" activeCell="F2" sqref="F2"/>
    </sheetView>
  </sheetViews>
  <sheetFormatPr defaultColWidth="9.140625" defaultRowHeight="12.75"/>
  <cols>
    <col min="1" max="1" width="5.140625" style="0" customWidth="1"/>
    <col min="2" max="2" width="39.140625" style="0" customWidth="1"/>
    <col min="3" max="3" width="8.00390625" style="27" customWidth="1"/>
    <col min="4" max="4" width="8.421875" style="27" customWidth="1"/>
    <col min="5" max="5" width="7.28125" style="27" customWidth="1"/>
    <col min="6" max="6" width="7.00390625" style="37" customWidth="1"/>
    <col min="7" max="7" width="6.57421875" style="37" customWidth="1"/>
    <col min="8" max="8" width="7.28125" style="37" customWidth="1"/>
    <col min="9" max="9" width="6.57421875" style="27" customWidth="1"/>
    <col min="10" max="10" width="10.00390625" style="27" customWidth="1"/>
    <col min="11" max="11" width="9.140625" style="27" customWidth="1"/>
    <col min="12" max="13" width="9.140625" style="37" customWidth="1"/>
    <col min="14" max="14" width="8.7109375" style="37" customWidth="1"/>
    <col min="16" max="16" width="5.8515625" style="0" customWidth="1"/>
  </cols>
  <sheetData>
    <row r="1" spans="8:16" s="7" customFormat="1" ht="22.5" customHeight="1">
      <c r="H1" s="502" t="s">
        <v>189</v>
      </c>
      <c r="I1" s="486"/>
      <c r="J1" s="486"/>
      <c r="K1" s="486"/>
      <c r="L1" s="486"/>
      <c r="M1" s="486"/>
      <c r="N1" s="486"/>
      <c r="O1" s="486"/>
      <c r="P1" s="71"/>
    </row>
    <row r="2" spans="2:16" s="7" customFormat="1" ht="60" customHeight="1">
      <c r="B2" s="11"/>
      <c r="H2" s="486"/>
      <c r="I2" s="486"/>
      <c r="J2" s="486"/>
      <c r="K2" s="486"/>
      <c r="L2" s="486"/>
      <c r="M2" s="486"/>
      <c r="N2" s="486"/>
      <c r="O2" s="486"/>
      <c r="P2" s="71"/>
    </row>
    <row r="3" spans="1:15" s="7" customFormat="1" ht="24.75" customHeight="1">
      <c r="A3" s="40"/>
      <c r="B3" s="501" t="s">
        <v>166</v>
      </c>
      <c r="C3" s="501"/>
      <c r="D3" s="501"/>
      <c r="E3" s="501"/>
      <c r="F3" s="501"/>
      <c r="G3" s="501"/>
      <c r="H3" s="501"/>
      <c r="I3" s="501"/>
      <c r="J3" s="501"/>
      <c r="K3" s="501"/>
      <c r="L3" s="501"/>
      <c r="M3" s="501"/>
      <c r="N3" s="501"/>
      <c r="O3" s="41"/>
    </row>
    <row r="4" spans="1:17" s="7" customFormat="1" ht="6.75" customHeight="1">
      <c r="A4" s="42"/>
      <c r="B4" s="42"/>
      <c r="C4" s="43"/>
      <c r="D4" s="44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Q4" s="11"/>
    </row>
    <row r="5" spans="1:17" s="7" customFormat="1" ht="29.25" customHeight="1">
      <c r="A5" s="178" t="s">
        <v>0</v>
      </c>
      <c r="B5" s="178" t="s">
        <v>1</v>
      </c>
      <c r="C5" s="488" t="s">
        <v>53</v>
      </c>
      <c r="D5" s="488"/>
      <c r="E5" s="488"/>
      <c r="F5" s="488"/>
      <c r="G5" s="488"/>
      <c r="H5" s="488"/>
      <c r="I5" s="488"/>
      <c r="J5" s="488"/>
      <c r="K5" s="488"/>
      <c r="L5" s="488"/>
      <c r="M5" s="488"/>
      <c r="N5" s="488"/>
      <c r="O5" s="488"/>
      <c r="Q5" s="11"/>
    </row>
    <row r="6" spans="1:17" s="7" customFormat="1" ht="11.25" customHeight="1">
      <c r="A6" s="179" t="s">
        <v>2</v>
      </c>
      <c r="B6" s="179" t="s">
        <v>3</v>
      </c>
      <c r="C6" s="146" t="s">
        <v>33</v>
      </c>
      <c r="D6" s="146" t="s">
        <v>34</v>
      </c>
      <c r="E6" s="146" t="s">
        <v>35</v>
      </c>
      <c r="F6" s="146" t="s">
        <v>36</v>
      </c>
      <c r="G6" s="146" t="s">
        <v>37</v>
      </c>
      <c r="H6" s="146" t="s">
        <v>38</v>
      </c>
      <c r="I6" s="146" t="s">
        <v>39</v>
      </c>
      <c r="J6" s="146" t="s">
        <v>40</v>
      </c>
      <c r="K6" s="146" t="s">
        <v>41</v>
      </c>
      <c r="L6" s="146" t="s">
        <v>42</v>
      </c>
      <c r="M6" s="146" t="s">
        <v>43</v>
      </c>
      <c r="N6" s="146" t="s">
        <v>44</v>
      </c>
      <c r="O6" s="146" t="s">
        <v>48</v>
      </c>
      <c r="Q6" s="11"/>
    </row>
    <row r="7" spans="1:17" s="7" customFormat="1" ht="15.75">
      <c r="A7" s="147"/>
      <c r="B7" s="147" t="s">
        <v>120</v>
      </c>
      <c r="C7" s="148">
        <f>C8+C15+C17+C19+C21+C25+C27</f>
        <v>213</v>
      </c>
      <c r="D7" s="148">
        <f aca="true" t="shared" si="0" ref="D7:N7">D8+D15+D17+D19+D21+D25+D27</f>
        <v>214</v>
      </c>
      <c r="E7" s="148">
        <f t="shared" si="0"/>
        <v>213</v>
      </c>
      <c r="F7" s="148">
        <f t="shared" si="0"/>
        <v>213</v>
      </c>
      <c r="G7" s="148">
        <f t="shared" si="0"/>
        <v>194</v>
      </c>
      <c r="H7" s="148">
        <f t="shared" si="0"/>
        <v>194.5</v>
      </c>
      <c r="I7" s="148">
        <f t="shared" si="0"/>
        <v>194.5</v>
      </c>
      <c r="J7" s="148">
        <f t="shared" si="0"/>
        <v>193.5</v>
      </c>
      <c r="K7" s="148">
        <f t="shared" si="0"/>
        <v>213.5</v>
      </c>
      <c r="L7" s="148">
        <f t="shared" si="0"/>
        <v>212</v>
      </c>
      <c r="M7" s="148">
        <f t="shared" si="0"/>
        <v>222</v>
      </c>
      <c r="N7" s="148">
        <f t="shared" si="0"/>
        <v>222</v>
      </c>
      <c r="O7" s="148">
        <f aca="true" t="shared" si="1" ref="O7:O15">SUM(C7:N7)</f>
        <v>2499</v>
      </c>
      <c r="P7" s="90"/>
      <c r="Q7" s="11"/>
    </row>
    <row r="8" spans="1:17" s="7" customFormat="1" ht="14.25">
      <c r="A8" s="149" t="s">
        <v>4</v>
      </c>
      <c r="B8" s="149" t="s">
        <v>139</v>
      </c>
      <c r="C8" s="143">
        <f>SUM(C9:C14)</f>
        <v>198.5</v>
      </c>
      <c r="D8" s="143">
        <f aca="true" t="shared" si="2" ref="D8:N8">SUM(D9:D14)</f>
        <v>198.5</v>
      </c>
      <c r="E8" s="143">
        <f t="shared" si="2"/>
        <v>198.5</v>
      </c>
      <c r="F8" s="143">
        <f t="shared" si="2"/>
        <v>198.5</v>
      </c>
      <c r="G8" s="143">
        <f t="shared" si="2"/>
        <v>178.5</v>
      </c>
      <c r="H8" s="143">
        <f t="shared" si="2"/>
        <v>178.5</v>
      </c>
      <c r="I8" s="143">
        <f t="shared" si="2"/>
        <v>178.5</v>
      </c>
      <c r="J8" s="143">
        <f t="shared" si="2"/>
        <v>178.5</v>
      </c>
      <c r="K8" s="143">
        <f t="shared" si="2"/>
        <v>198.5</v>
      </c>
      <c r="L8" s="143">
        <f t="shared" si="2"/>
        <v>198.5</v>
      </c>
      <c r="M8" s="143">
        <f t="shared" si="2"/>
        <v>208.5</v>
      </c>
      <c r="N8" s="143">
        <f t="shared" si="2"/>
        <v>208.5</v>
      </c>
      <c r="O8" s="143">
        <f t="shared" si="1"/>
        <v>2322</v>
      </c>
      <c r="Q8" s="11"/>
    </row>
    <row r="9" spans="1:17" s="7" customFormat="1" ht="15">
      <c r="A9" s="150"/>
      <c r="B9" s="150" t="s">
        <v>5</v>
      </c>
      <c r="C9" s="153">
        <v>195</v>
      </c>
      <c r="D9" s="153">
        <v>195</v>
      </c>
      <c r="E9" s="153">
        <v>195</v>
      </c>
      <c r="F9" s="153">
        <v>195</v>
      </c>
      <c r="G9" s="153">
        <v>175</v>
      </c>
      <c r="H9" s="153">
        <v>175</v>
      </c>
      <c r="I9" s="153">
        <v>175</v>
      </c>
      <c r="J9" s="153">
        <v>175</v>
      </c>
      <c r="K9" s="153">
        <v>195</v>
      </c>
      <c r="L9" s="153">
        <v>195</v>
      </c>
      <c r="M9" s="153">
        <v>205</v>
      </c>
      <c r="N9" s="166">
        <v>205</v>
      </c>
      <c r="O9" s="182">
        <f t="shared" si="1"/>
        <v>2280</v>
      </c>
      <c r="Q9" s="11"/>
    </row>
    <row r="10" spans="1:17" s="7" customFormat="1" ht="15.75">
      <c r="A10" s="150"/>
      <c r="B10" s="161" t="s">
        <v>72</v>
      </c>
      <c r="C10" s="183"/>
      <c r="D10" s="183"/>
      <c r="E10" s="183"/>
      <c r="F10" s="183"/>
      <c r="G10" s="183"/>
      <c r="H10" s="183"/>
      <c r="I10" s="183"/>
      <c r="J10" s="183"/>
      <c r="K10" s="183"/>
      <c r="L10" s="183"/>
      <c r="M10" s="183"/>
      <c r="N10" s="183"/>
      <c r="O10" s="182">
        <f t="shared" si="1"/>
        <v>0</v>
      </c>
      <c r="Q10" s="11"/>
    </row>
    <row r="11" spans="1:17" s="91" customFormat="1" ht="15.75">
      <c r="A11" s="180"/>
      <c r="B11" s="184" t="s">
        <v>132</v>
      </c>
      <c r="C11" s="185"/>
      <c r="D11" s="185"/>
      <c r="E11" s="185"/>
      <c r="F11" s="185"/>
      <c r="G11" s="185"/>
      <c r="H11" s="185"/>
      <c r="I11" s="185"/>
      <c r="J11" s="185"/>
      <c r="K11" s="185"/>
      <c r="L11" s="185"/>
      <c r="M11" s="185"/>
      <c r="N11" s="185"/>
      <c r="O11" s="173">
        <f>SUM(C11:N11)</f>
        <v>0</v>
      </c>
      <c r="Q11" s="92"/>
    </row>
    <row r="12" spans="1:17" s="7" customFormat="1" ht="15">
      <c r="A12" s="150"/>
      <c r="B12" s="161" t="s">
        <v>126</v>
      </c>
      <c r="C12" s="153"/>
      <c r="D12" s="153"/>
      <c r="E12" s="153"/>
      <c r="F12" s="153"/>
      <c r="G12" s="153"/>
      <c r="H12" s="153"/>
      <c r="I12" s="153"/>
      <c r="J12" s="153"/>
      <c r="K12" s="153"/>
      <c r="L12" s="153"/>
      <c r="M12" s="153"/>
      <c r="N12" s="153"/>
      <c r="O12" s="182">
        <f t="shared" si="1"/>
        <v>0</v>
      </c>
      <c r="Q12" s="11"/>
    </row>
    <row r="13" spans="1:17" s="7" customFormat="1" ht="30">
      <c r="A13" s="150"/>
      <c r="B13" s="150" t="s">
        <v>162</v>
      </c>
      <c r="C13" s="144">
        <v>2.5</v>
      </c>
      <c r="D13" s="144">
        <v>2.5</v>
      </c>
      <c r="E13" s="144">
        <v>2.5</v>
      </c>
      <c r="F13" s="144">
        <v>2.5</v>
      </c>
      <c r="G13" s="144">
        <v>2.5</v>
      </c>
      <c r="H13" s="144">
        <v>2.5</v>
      </c>
      <c r="I13" s="144">
        <v>2.5</v>
      </c>
      <c r="J13" s="144">
        <v>2.5</v>
      </c>
      <c r="K13" s="144">
        <v>2.5</v>
      </c>
      <c r="L13" s="144">
        <v>2.5</v>
      </c>
      <c r="M13" s="144">
        <v>2.5</v>
      </c>
      <c r="N13" s="144">
        <v>2.5</v>
      </c>
      <c r="O13" s="292">
        <f t="shared" si="1"/>
        <v>30</v>
      </c>
      <c r="Q13" s="11"/>
    </row>
    <row r="14" spans="1:17" s="7" customFormat="1" ht="15">
      <c r="A14" s="150"/>
      <c r="B14" s="165" t="s">
        <v>138</v>
      </c>
      <c r="C14" s="153">
        <v>1</v>
      </c>
      <c r="D14" s="153">
        <v>1</v>
      </c>
      <c r="E14" s="153">
        <v>1</v>
      </c>
      <c r="F14" s="153">
        <v>1</v>
      </c>
      <c r="G14" s="153">
        <v>1</v>
      </c>
      <c r="H14" s="153">
        <v>1</v>
      </c>
      <c r="I14" s="153">
        <v>1</v>
      </c>
      <c r="J14" s="153">
        <v>1</v>
      </c>
      <c r="K14" s="153">
        <v>1</v>
      </c>
      <c r="L14" s="153">
        <v>1</v>
      </c>
      <c r="M14" s="153">
        <v>1</v>
      </c>
      <c r="N14" s="153">
        <v>1</v>
      </c>
      <c r="O14" s="182">
        <f t="shared" si="1"/>
        <v>12</v>
      </c>
      <c r="Q14" s="11"/>
    </row>
    <row r="15" spans="1:17" s="7" customFormat="1" ht="28.5">
      <c r="A15" s="149" t="s">
        <v>7</v>
      </c>
      <c r="B15" s="149" t="s">
        <v>151</v>
      </c>
      <c r="C15" s="186">
        <f aca="true" t="shared" si="3" ref="C15:N15">+C16</f>
        <v>2</v>
      </c>
      <c r="D15" s="186">
        <f t="shared" si="3"/>
        <v>2</v>
      </c>
      <c r="E15" s="186">
        <f t="shared" si="3"/>
        <v>2</v>
      </c>
      <c r="F15" s="186">
        <f t="shared" si="3"/>
        <v>2</v>
      </c>
      <c r="G15" s="186">
        <f t="shared" si="3"/>
        <v>2</v>
      </c>
      <c r="H15" s="186">
        <f t="shared" si="3"/>
        <v>2</v>
      </c>
      <c r="I15" s="186">
        <f t="shared" si="3"/>
        <v>2</v>
      </c>
      <c r="J15" s="186">
        <f t="shared" si="3"/>
        <v>2</v>
      </c>
      <c r="K15" s="186">
        <f t="shared" si="3"/>
        <v>2</v>
      </c>
      <c r="L15" s="186">
        <f t="shared" si="3"/>
        <v>2</v>
      </c>
      <c r="M15" s="186">
        <f t="shared" si="3"/>
        <v>2</v>
      </c>
      <c r="N15" s="186">
        <f t="shared" si="3"/>
        <v>2</v>
      </c>
      <c r="O15" s="187">
        <f t="shared" si="1"/>
        <v>24</v>
      </c>
      <c r="Q15" s="11"/>
    </row>
    <row r="16" spans="1:17" s="7" customFormat="1" ht="28.5">
      <c r="A16" s="150"/>
      <c r="B16" s="188" t="s">
        <v>151</v>
      </c>
      <c r="C16" s="153">
        <v>2</v>
      </c>
      <c r="D16" s="153">
        <v>2</v>
      </c>
      <c r="E16" s="153">
        <v>2</v>
      </c>
      <c r="F16" s="153">
        <v>2</v>
      </c>
      <c r="G16" s="153">
        <v>2</v>
      </c>
      <c r="H16" s="153">
        <v>2</v>
      </c>
      <c r="I16" s="153">
        <v>2</v>
      </c>
      <c r="J16" s="153">
        <v>2</v>
      </c>
      <c r="K16" s="153">
        <v>2</v>
      </c>
      <c r="L16" s="153">
        <v>2</v>
      </c>
      <c r="M16" s="153">
        <v>2</v>
      </c>
      <c r="N16" s="153">
        <v>2</v>
      </c>
      <c r="O16" s="187">
        <f aca="true" t="shared" si="4" ref="O16:O28">SUM(C16:N16)</f>
        <v>24</v>
      </c>
      <c r="Q16" s="11"/>
    </row>
    <row r="17" spans="1:17" s="7" customFormat="1" ht="28.5">
      <c r="A17" s="149" t="s">
        <v>8</v>
      </c>
      <c r="B17" s="149" t="s">
        <v>147</v>
      </c>
      <c r="C17" s="143">
        <f aca="true" t="shared" si="5" ref="C17:N17">+C18</f>
        <v>4</v>
      </c>
      <c r="D17" s="143">
        <f t="shared" si="5"/>
        <v>4</v>
      </c>
      <c r="E17" s="143">
        <f t="shared" si="5"/>
        <v>4</v>
      </c>
      <c r="F17" s="143">
        <f t="shared" si="5"/>
        <v>4</v>
      </c>
      <c r="G17" s="143">
        <f t="shared" si="5"/>
        <v>5</v>
      </c>
      <c r="H17" s="143">
        <f t="shared" si="5"/>
        <v>5</v>
      </c>
      <c r="I17" s="143">
        <f t="shared" si="5"/>
        <v>5</v>
      </c>
      <c r="J17" s="143">
        <f t="shared" si="5"/>
        <v>5</v>
      </c>
      <c r="K17" s="143">
        <f t="shared" si="5"/>
        <v>5</v>
      </c>
      <c r="L17" s="143">
        <f t="shared" si="5"/>
        <v>4</v>
      </c>
      <c r="M17" s="143">
        <f t="shared" si="5"/>
        <v>4</v>
      </c>
      <c r="N17" s="143">
        <f t="shared" si="5"/>
        <v>4</v>
      </c>
      <c r="O17" s="187">
        <f t="shared" si="4"/>
        <v>53</v>
      </c>
      <c r="Q17" s="11"/>
    </row>
    <row r="18" spans="1:17" s="7" customFormat="1" ht="15">
      <c r="A18" s="160"/>
      <c r="B18" s="150" t="s">
        <v>5</v>
      </c>
      <c r="C18" s="175">
        <v>4</v>
      </c>
      <c r="D18" s="175">
        <v>4</v>
      </c>
      <c r="E18" s="175">
        <v>4</v>
      </c>
      <c r="F18" s="175">
        <v>4</v>
      </c>
      <c r="G18" s="175">
        <v>5</v>
      </c>
      <c r="H18" s="175">
        <v>5</v>
      </c>
      <c r="I18" s="175">
        <v>5</v>
      </c>
      <c r="J18" s="175">
        <v>5</v>
      </c>
      <c r="K18" s="175">
        <v>5</v>
      </c>
      <c r="L18" s="175">
        <v>4</v>
      </c>
      <c r="M18" s="175">
        <v>4</v>
      </c>
      <c r="N18" s="175">
        <v>4</v>
      </c>
      <c r="O18" s="187">
        <f t="shared" si="4"/>
        <v>53</v>
      </c>
      <c r="Q18" s="11"/>
    </row>
    <row r="19" spans="1:17" s="102" customFormat="1" ht="28.5">
      <c r="A19" s="181" t="s">
        <v>9</v>
      </c>
      <c r="B19" s="149" t="s">
        <v>140</v>
      </c>
      <c r="C19" s="189">
        <f aca="true" t="shared" si="6" ref="C19:N19">+C20</f>
        <v>0</v>
      </c>
      <c r="D19" s="189">
        <f t="shared" si="6"/>
        <v>0</v>
      </c>
      <c r="E19" s="189">
        <f t="shared" si="6"/>
        <v>0</v>
      </c>
      <c r="F19" s="189">
        <f t="shared" si="6"/>
        <v>0</v>
      </c>
      <c r="G19" s="189">
        <f t="shared" si="6"/>
        <v>0</v>
      </c>
      <c r="H19" s="189">
        <f t="shared" si="6"/>
        <v>0</v>
      </c>
      <c r="I19" s="189">
        <f t="shared" si="6"/>
        <v>0</v>
      </c>
      <c r="J19" s="189">
        <f t="shared" si="6"/>
        <v>0</v>
      </c>
      <c r="K19" s="189">
        <f t="shared" si="6"/>
        <v>0</v>
      </c>
      <c r="L19" s="189">
        <f t="shared" si="6"/>
        <v>0</v>
      </c>
      <c r="M19" s="189">
        <f t="shared" si="6"/>
        <v>0</v>
      </c>
      <c r="N19" s="189">
        <f t="shared" si="6"/>
        <v>0</v>
      </c>
      <c r="O19" s="190">
        <f t="shared" si="4"/>
        <v>0</v>
      </c>
      <c r="Q19" s="107"/>
    </row>
    <row r="20" spans="1:17" s="102" customFormat="1" ht="15">
      <c r="A20" s="151"/>
      <c r="B20" s="151" t="s">
        <v>5</v>
      </c>
      <c r="C20" s="166"/>
      <c r="D20" s="166"/>
      <c r="E20" s="166"/>
      <c r="F20" s="166"/>
      <c r="G20" s="166"/>
      <c r="H20" s="166"/>
      <c r="I20" s="166"/>
      <c r="J20" s="166"/>
      <c r="K20" s="166"/>
      <c r="L20" s="166"/>
      <c r="M20" s="166"/>
      <c r="N20" s="166"/>
      <c r="O20" s="190">
        <f t="shared" si="4"/>
        <v>0</v>
      </c>
      <c r="Q20" s="107"/>
    </row>
    <row r="21" spans="1:17" s="7" customFormat="1" ht="28.5">
      <c r="A21" s="149" t="s">
        <v>11</v>
      </c>
      <c r="B21" s="149" t="s">
        <v>148</v>
      </c>
      <c r="C21" s="143">
        <f aca="true" t="shared" si="7" ref="C21:N23">+C22</f>
        <v>5</v>
      </c>
      <c r="D21" s="143">
        <f t="shared" si="7"/>
        <v>5</v>
      </c>
      <c r="E21" s="143">
        <f t="shared" si="7"/>
        <v>5</v>
      </c>
      <c r="F21" s="143">
        <f t="shared" si="7"/>
        <v>5</v>
      </c>
      <c r="G21" s="143">
        <f t="shared" si="7"/>
        <v>5</v>
      </c>
      <c r="H21" s="143">
        <f t="shared" si="7"/>
        <v>5</v>
      </c>
      <c r="I21" s="143">
        <f t="shared" si="7"/>
        <v>5</v>
      </c>
      <c r="J21" s="143">
        <f t="shared" si="7"/>
        <v>5</v>
      </c>
      <c r="K21" s="143">
        <f t="shared" si="7"/>
        <v>5</v>
      </c>
      <c r="L21" s="143">
        <f t="shared" si="7"/>
        <v>5</v>
      </c>
      <c r="M21" s="143">
        <f t="shared" si="7"/>
        <v>5</v>
      </c>
      <c r="N21" s="143">
        <f t="shared" si="7"/>
        <v>5</v>
      </c>
      <c r="O21" s="187">
        <f t="shared" si="4"/>
        <v>60</v>
      </c>
      <c r="Q21" s="11"/>
    </row>
    <row r="22" spans="1:17" s="7" customFormat="1" ht="15">
      <c r="A22" s="150"/>
      <c r="B22" s="150" t="s">
        <v>5</v>
      </c>
      <c r="C22" s="153">
        <v>5</v>
      </c>
      <c r="D22" s="153">
        <v>5</v>
      </c>
      <c r="E22" s="153">
        <v>5</v>
      </c>
      <c r="F22" s="153">
        <v>5</v>
      </c>
      <c r="G22" s="153">
        <v>5</v>
      </c>
      <c r="H22" s="153">
        <v>5</v>
      </c>
      <c r="I22" s="153">
        <v>5</v>
      </c>
      <c r="J22" s="153">
        <v>5</v>
      </c>
      <c r="K22" s="153">
        <v>5</v>
      </c>
      <c r="L22" s="153">
        <v>5</v>
      </c>
      <c r="M22" s="153">
        <v>5</v>
      </c>
      <c r="N22" s="153">
        <v>5</v>
      </c>
      <c r="O22" s="187">
        <f t="shared" si="4"/>
        <v>60</v>
      </c>
      <c r="Q22" s="11"/>
    </row>
    <row r="23" spans="1:17" s="7" customFormat="1" ht="28.5">
      <c r="A23" s="149" t="s">
        <v>11</v>
      </c>
      <c r="B23" s="149" t="s">
        <v>167</v>
      </c>
      <c r="C23" s="143">
        <f t="shared" si="7"/>
        <v>1</v>
      </c>
      <c r="D23" s="143">
        <f t="shared" si="7"/>
        <v>1</v>
      </c>
      <c r="E23" s="143">
        <f t="shared" si="7"/>
        <v>1</v>
      </c>
      <c r="F23" s="143">
        <f t="shared" si="7"/>
        <v>1</v>
      </c>
      <c r="G23" s="143">
        <f t="shared" si="7"/>
        <v>1</v>
      </c>
      <c r="H23" s="143">
        <f t="shared" si="7"/>
        <v>1</v>
      </c>
      <c r="I23" s="143">
        <f t="shared" si="7"/>
        <v>1</v>
      </c>
      <c r="J23" s="143">
        <f t="shared" si="7"/>
        <v>1</v>
      </c>
      <c r="K23" s="143">
        <f t="shared" si="7"/>
        <v>1</v>
      </c>
      <c r="L23" s="143">
        <f t="shared" si="7"/>
        <v>1</v>
      </c>
      <c r="M23" s="143">
        <f t="shared" si="7"/>
        <v>1</v>
      </c>
      <c r="N23" s="143">
        <f t="shared" si="7"/>
        <v>1</v>
      </c>
      <c r="O23" s="187">
        <f>SUM(C23:N23)</f>
        <v>12</v>
      </c>
      <c r="Q23" s="11"/>
    </row>
    <row r="24" spans="1:17" s="7" customFormat="1" ht="15">
      <c r="A24" s="150"/>
      <c r="B24" s="150" t="s">
        <v>5</v>
      </c>
      <c r="C24" s="153">
        <v>1</v>
      </c>
      <c r="D24" s="153">
        <v>1</v>
      </c>
      <c r="E24" s="153">
        <v>1</v>
      </c>
      <c r="F24" s="153">
        <v>1</v>
      </c>
      <c r="G24" s="153">
        <v>1</v>
      </c>
      <c r="H24" s="153">
        <v>1</v>
      </c>
      <c r="I24" s="153">
        <v>1</v>
      </c>
      <c r="J24" s="153">
        <v>1</v>
      </c>
      <c r="K24" s="153">
        <v>1</v>
      </c>
      <c r="L24" s="153">
        <v>1</v>
      </c>
      <c r="M24" s="153">
        <v>1</v>
      </c>
      <c r="N24" s="153">
        <v>1</v>
      </c>
      <c r="O24" s="187">
        <f>SUM(C24:N24)</f>
        <v>12</v>
      </c>
      <c r="Q24" s="11"/>
    </row>
    <row r="25" spans="1:17" s="7" customFormat="1" ht="28.5">
      <c r="A25" s="149" t="s">
        <v>13</v>
      </c>
      <c r="B25" s="149" t="s">
        <v>144</v>
      </c>
      <c r="C25" s="143">
        <f aca="true" t="shared" si="8" ref="C25:N25">+C26</f>
        <v>1.5</v>
      </c>
      <c r="D25" s="143">
        <f t="shared" si="8"/>
        <v>1.5</v>
      </c>
      <c r="E25" s="143">
        <f t="shared" si="8"/>
        <v>1.5</v>
      </c>
      <c r="F25" s="143">
        <f t="shared" si="8"/>
        <v>1.5</v>
      </c>
      <c r="G25" s="143">
        <f t="shared" si="8"/>
        <v>1.5</v>
      </c>
      <c r="H25" s="143">
        <f t="shared" si="8"/>
        <v>2</v>
      </c>
      <c r="I25" s="143">
        <f t="shared" si="8"/>
        <v>2</v>
      </c>
      <c r="J25" s="143">
        <f t="shared" si="8"/>
        <v>2</v>
      </c>
      <c r="K25" s="143">
        <f t="shared" si="8"/>
        <v>2</v>
      </c>
      <c r="L25" s="143">
        <f t="shared" si="8"/>
        <v>1.5</v>
      </c>
      <c r="M25" s="143">
        <f t="shared" si="8"/>
        <v>1.5</v>
      </c>
      <c r="N25" s="143">
        <f t="shared" si="8"/>
        <v>1.5</v>
      </c>
      <c r="O25" s="187">
        <f t="shared" si="4"/>
        <v>20</v>
      </c>
      <c r="Q25" s="11"/>
    </row>
    <row r="26" spans="1:17" s="7" customFormat="1" ht="15">
      <c r="A26" s="150"/>
      <c r="B26" s="150" t="s">
        <v>5</v>
      </c>
      <c r="C26" s="153">
        <v>1.5</v>
      </c>
      <c r="D26" s="153">
        <v>1.5</v>
      </c>
      <c r="E26" s="153">
        <v>1.5</v>
      </c>
      <c r="F26" s="153">
        <v>1.5</v>
      </c>
      <c r="G26" s="153">
        <v>1.5</v>
      </c>
      <c r="H26" s="153">
        <v>2</v>
      </c>
      <c r="I26" s="153">
        <v>2</v>
      </c>
      <c r="J26" s="153">
        <v>2</v>
      </c>
      <c r="K26" s="153">
        <v>2</v>
      </c>
      <c r="L26" s="153">
        <v>1.5</v>
      </c>
      <c r="M26" s="153">
        <v>1.5</v>
      </c>
      <c r="N26" s="153">
        <v>1.5</v>
      </c>
      <c r="O26" s="187">
        <f t="shared" si="4"/>
        <v>20</v>
      </c>
      <c r="Q26" s="11"/>
    </row>
    <row r="27" spans="1:17" s="95" customFormat="1" ht="28.5">
      <c r="A27" s="181" t="s">
        <v>14</v>
      </c>
      <c r="B27" s="181" t="s">
        <v>149</v>
      </c>
      <c r="C27" s="189">
        <f aca="true" t="shared" si="9" ref="C27:N27">+C28</f>
        <v>2</v>
      </c>
      <c r="D27" s="189">
        <f t="shared" si="9"/>
        <v>3</v>
      </c>
      <c r="E27" s="189">
        <f t="shared" si="9"/>
        <v>2</v>
      </c>
      <c r="F27" s="189">
        <f t="shared" si="9"/>
        <v>2</v>
      </c>
      <c r="G27" s="189">
        <f t="shared" si="9"/>
        <v>2</v>
      </c>
      <c r="H27" s="189">
        <f t="shared" si="9"/>
        <v>2</v>
      </c>
      <c r="I27" s="189">
        <f t="shared" si="9"/>
        <v>2</v>
      </c>
      <c r="J27" s="189">
        <f t="shared" si="9"/>
        <v>1</v>
      </c>
      <c r="K27" s="189">
        <f t="shared" si="9"/>
        <v>1</v>
      </c>
      <c r="L27" s="189">
        <f t="shared" si="9"/>
        <v>1</v>
      </c>
      <c r="M27" s="189">
        <f t="shared" si="9"/>
        <v>1</v>
      </c>
      <c r="N27" s="189">
        <f t="shared" si="9"/>
        <v>1</v>
      </c>
      <c r="O27" s="190">
        <f t="shared" si="4"/>
        <v>20</v>
      </c>
      <c r="Q27" s="96"/>
    </row>
    <row r="28" spans="1:17" s="95" customFormat="1" ht="15">
      <c r="A28" s="151"/>
      <c r="B28" s="151" t="s">
        <v>22</v>
      </c>
      <c r="C28" s="157">
        <v>2</v>
      </c>
      <c r="D28" s="157">
        <v>3</v>
      </c>
      <c r="E28" s="157">
        <v>2</v>
      </c>
      <c r="F28" s="157">
        <v>2</v>
      </c>
      <c r="G28" s="157">
        <v>2</v>
      </c>
      <c r="H28" s="157">
        <v>2</v>
      </c>
      <c r="I28" s="157">
        <v>2</v>
      </c>
      <c r="J28" s="157">
        <v>1</v>
      </c>
      <c r="K28" s="157">
        <v>1</v>
      </c>
      <c r="L28" s="157">
        <v>1</v>
      </c>
      <c r="M28" s="157">
        <v>1</v>
      </c>
      <c r="N28" s="157">
        <v>1</v>
      </c>
      <c r="O28" s="190">
        <f t="shared" si="4"/>
        <v>20</v>
      </c>
      <c r="Q28" s="96"/>
    </row>
    <row r="29" spans="1:17" s="84" customFormat="1" ht="27" customHeight="1">
      <c r="A29" s="136" t="s">
        <v>6</v>
      </c>
      <c r="B29" s="136" t="s">
        <v>145</v>
      </c>
      <c r="C29" s="158">
        <f>SUM(C30:C33)</f>
        <v>422</v>
      </c>
      <c r="D29" s="158">
        <f aca="true" t="shared" si="10" ref="D29:N29">SUM(D30:D33)</f>
        <v>417</v>
      </c>
      <c r="E29" s="158">
        <f t="shared" si="10"/>
        <v>466</v>
      </c>
      <c r="F29" s="158">
        <f t="shared" si="10"/>
        <v>416</v>
      </c>
      <c r="G29" s="158">
        <f t="shared" si="10"/>
        <v>424</v>
      </c>
      <c r="H29" s="158">
        <f t="shared" si="10"/>
        <v>411</v>
      </c>
      <c r="I29" s="158">
        <f t="shared" si="10"/>
        <v>377</v>
      </c>
      <c r="J29" s="158">
        <f t="shared" si="10"/>
        <v>362</v>
      </c>
      <c r="K29" s="158">
        <f t="shared" si="10"/>
        <v>389</v>
      </c>
      <c r="L29" s="158">
        <f t="shared" si="10"/>
        <v>440</v>
      </c>
      <c r="M29" s="158">
        <f t="shared" si="10"/>
        <v>432</v>
      </c>
      <c r="N29" s="158">
        <f t="shared" si="10"/>
        <v>478</v>
      </c>
      <c r="O29" s="158">
        <f aca="true" t="shared" si="11" ref="O29:O34">SUM(C29:N29)</f>
        <v>5034</v>
      </c>
      <c r="Q29" s="85"/>
    </row>
    <row r="30" spans="1:17" s="120" customFormat="1" ht="15">
      <c r="A30" s="156"/>
      <c r="B30" s="156" t="s">
        <v>124</v>
      </c>
      <c r="C30" s="157">
        <v>293</v>
      </c>
      <c r="D30" s="157">
        <v>267</v>
      </c>
      <c r="E30" s="157">
        <v>293</v>
      </c>
      <c r="F30" s="157">
        <v>284</v>
      </c>
      <c r="G30" s="157">
        <v>293</v>
      </c>
      <c r="H30" s="157">
        <v>284</v>
      </c>
      <c r="I30" s="157">
        <v>293</v>
      </c>
      <c r="J30" s="157">
        <v>293</v>
      </c>
      <c r="K30" s="157">
        <v>284</v>
      </c>
      <c r="L30" s="157">
        <v>293</v>
      </c>
      <c r="M30" s="157">
        <v>284</v>
      </c>
      <c r="N30" s="157">
        <v>293</v>
      </c>
      <c r="O30" s="152">
        <f>SUM(C30:N30)</f>
        <v>3454</v>
      </c>
      <c r="Q30" s="121"/>
    </row>
    <row r="31" spans="1:17" s="120" customFormat="1" ht="15">
      <c r="A31" s="156"/>
      <c r="B31" s="156" t="s">
        <v>128</v>
      </c>
      <c r="C31" s="157">
        <v>100</v>
      </c>
      <c r="D31" s="157">
        <v>121</v>
      </c>
      <c r="E31" s="157">
        <v>141</v>
      </c>
      <c r="F31" s="157">
        <v>100</v>
      </c>
      <c r="G31" s="157">
        <v>99</v>
      </c>
      <c r="H31" s="157">
        <v>90</v>
      </c>
      <c r="I31" s="157">
        <v>52</v>
      </c>
      <c r="J31" s="157">
        <v>50</v>
      </c>
      <c r="K31" s="157">
        <v>90</v>
      </c>
      <c r="L31" s="157">
        <v>90</v>
      </c>
      <c r="M31" s="157">
        <v>100</v>
      </c>
      <c r="N31" s="157">
        <v>134</v>
      </c>
      <c r="O31" s="152">
        <f t="shared" si="11"/>
        <v>1167</v>
      </c>
      <c r="Q31" s="121"/>
    </row>
    <row r="32" spans="1:17" s="120" customFormat="1" ht="15">
      <c r="A32" s="156"/>
      <c r="B32" s="156" t="s">
        <v>129</v>
      </c>
      <c r="C32" s="157">
        <v>20</v>
      </c>
      <c r="D32" s="157">
        <v>20</v>
      </c>
      <c r="E32" s="157">
        <v>25</v>
      </c>
      <c r="F32" s="157">
        <v>22</v>
      </c>
      <c r="G32" s="157">
        <v>22</v>
      </c>
      <c r="H32" s="157">
        <v>22</v>
      </c>
      <c r="I32" s="157">
        <v>22</v>
      </c>
      <c r="J32" s="157">
        <v>10</v>
      </c>
      <c r="K32" s="157">
        <v>10</v>
      </c>
      <c r="L32" s="157">
        <v>50</v>
      </c>
      <c r="M32" s="157">
        <v>40</v>
      </c>
      <c r="N32" s="157">
        <v>15</v>
      </c>
      <c r="O32" s="152">
        <f t="shared" si="11"/>
        <v>278</v>
      </c>
      <c r="Q32" s="121"/>
    </row>
    <row r="33" spans="1:17" s="99" customFormat="1" ht="15">
      <c r="A33" s="159"/>
      <c r="B33" s="156" t="s">
        <v>47</v>
      </c>
      <c r="C33" s="157">
        <v>9</v>
      </c>
      <c r="D33" s="157">
        <v>9</v>
      </c>
      <c r="E33" s="157">
        <v>7</v>
      </c>
      <c r="F33" s="157">
        <v>10</v>
      </c>
      <c r="G33" s="157">
        <v>10</v>
      </c>
      <c r="H33" s="157">
        <v>15</v>
      </c>
      <c r="I33" s="157">
        <v>10</v>
      </c>
      <c r="J33" s="157">
        <v>9</v>
      </c>
      <c r="K33" s="157">
        <v>5</v>
      </c>
      <c r="L33" s="157">
        <v>7</v>
      </c>
      <c r="M33" s="157">
        <v>8</v>
      </c>
      <c r="N33" s="157">
        <v>36</v>
      </c>
      <c r="O33" s="152">
        <f t="shared" si="11"/>
        <v>135</v>
      </c>
      <c r="Q33" s="100"/>
    </row>
    <row r="34" spans="1:17" s="7" customFormat="1" ht="14.25">
      <c r="A34" s="136" t="s">
        <v>7</v>
      </c>
      <c r="B34" s="136" t="s">
        <v>26</v>
      </c>
      <c r="C34" s="158">
        <f>SUM(C35:C57)</f>
        <v>130</v>
      </c>
      <c r="D34" s="158">
        <f aca="true" t="shared" si="12" ref="D34:N34">SUM(D35:D57)</f>
        <v>152</v>
      </c>
      <c r="E34" s="158">
        <f t="shared" si="12"/>
        <v>120</v>
      </c>
      <c r="F34" s="158">
        <f t="shared" si="12"/>
        <v>119</v>
      </c>
      <c r="G34" s="158">
        <f t="shared" si="12"/>
        <v>104</v>
      </c>
      <c r="H34" s="158">
        <f t="shared" si="12"/>
        <v>117</v>
      </c>
      <c r="I34" s="158">
        <f t="shared" si="12"/>
        <v>109</v>
      </c>
      <c r="J34" s="158">
        <f t="shared" si="12"/>
        <v>125</v>
      </c>
      <c r="K34" s="158">
        <f t="shared" si="12"/>
        <v>99</v>
      </c>
      <c r="L34" s="158">
        <f t="shared" si="12"/>
        <v>109</v>
      </c>
      <c r="M34" s="158">
        <f t="shared" si="12"/>
        <v>121</v>
      </c>
      <c r="N34" s="158">
        <f t="shared" si="12"/>
        <v>106</v>
      </c>
      <c r="O34" s="158">
        <f t="shared" si="11"/>
        <v>1411</v>
      </c>
      <c r="Q34" s="11"/>
    </row>
    <row r="35" spans="1:17" s="7" customFormat="1" ht="15">
      <c r="A35" s="150"/>
      <c r="B35" s="161" t="s">
        <v>55</v>
      </c>
      <c r="C35" s="153">
        <v>4</v>
      </c>
      <c r="D35" s="153">
        <v>6</v>
      </c>
      <c r="E35" s="153">
        <v>5</v>
      </c>
      <c r="F35" s="153">
        <v>5</v>
      </c>
      <c r="G35" s="153">
        <v>5</v>
      </c>
      <c r="H35" s="153">
        <v>3</v>
      </c>
      <c r="I35" s="153">
        <v>3</v>
      </c>
      <c r="J35" s="153">
        <v>3</v>
      </c>
      <c r="K35" s="153">
        <v>3</v>
      </c>
      <c r="L35" s="153">
        <v>5</v>
      </c>
      <c r="M35" s="153">
        <v>5</v>
      </c>
      <c r="N35" s="153">
        <v>5</v>
      </c>
      <c r="O35" s="167">
        <f aca="true" t="shared" si="13" ref="O35:O54">SUM(C35:N35)</f>
        <v>52</v>
      </c>
      <c r="P35" s="419"/>
      <c r="Q35" s="34"/>
    </row>
    <row r="36" spans="1:17" s="102" customFormat="1" ht="15">
      <c r="A36" s="151"/>
      <c r="B36" s="165" t="s">
        <v>27</v>
      </c>
      <c r="C36" s="166">
        <v>4</v>
      </c>
      <c r="D36" s="166">
        <v>3</v>
      </c>
      <c r="E36" s="166">
        <v>2</v>
      </c>
      <c r="F36" s="166">
        <v>3</v>
      </c>
      <c r="G36" s="166">
        <v>1</v>
      </c>
      <c r="H36" s="166">
        <v>1</v>
      </c>
      <c r="I36" s="166">
        <v>1</v>
      </c>
      <c r="J36" s="166">
        <v>1</v>
      </c>
      <c r="K36" s="166">
        <v>1</v>
      </c>
      <c r="L36" s="166">
        <v>3</v>
      </c>
      <c r="M36" s="166">
        <v>2</v>
      </c>
      <c r="N36" s="166">
        <v>3</v>
      </c>
      <c r="O36" s="191">
        <f t="shared" si="13"/>
        <v>25</v>
      </c>
      <c r="Q36" s="107"/>
    </row>
    <row r="37" spans="1:17" s="99" customFormat="1" ht="15">
      <c r="A37" s="156"/>
      <c r="B37" s="163" t="s">
        <v>121</v>
      </c>
      <c r="C37" s="157">
        <v>20</v>
      </c>
      <c r="D37" s="157">
        <v>20</v>
      </c>
      <c r="E37" s="157">
        <v>20</v>
      </c>
      <c r="F37" s="157">
        <v>20</v>
      </c>
      <c r="G37" s="157">
        <v>20</v>
      </c>
      <c r="H37" s="157">
        <v>20</v>
      </c>
      <c r="I37" s="157">
        <v>20</v>
      </c>
      <c r="J37" s="157">
        <v>20</v>
      </c>
      <c r="K37" s="157">
        <v>20</v>
      </c>
      <c r="L37" s="157">
        <v>20</v>
      </c>
      <c r="M37" s="157">
        <v>20</v>
      </c>
      <c r="N37" s="157">
        <v>20</v>
      </c>
      <c r="O37" s="152">
        <f>SUM(C37:N37)</f>
        <v>240</v>
      </c>
      <c r="Q37" s="100"/>
    </row>
    <row r="38" spans="1:17" s="99" customFormat="1" ht="15">
      <c r="A38" s="156"/>
      <c r="B38" s="163" t="s">
        <v>122</v>
      </c>
      <c r="C38" s="157">
        <v>5</v>
      </c>
      <c r="D38" s="157">
        <v>5</v>
      </c>
      <c r="E38" s="157">
        <v>5</v>
      </c>
      <c r="F38" s="157">
        <v>5</v>
      </c>
      <c r="G38" s="157">
        <v>5</v>
      </c>
      <c r="H38" s="157">
        <v>5</v>
      </c>
      <c r="I38" s="157">
        <v>5</v>
      </c>
      <c r="J38" s="157">
        <v>5</v>
      </c>
      <c r="K38" s="157">
        <v>5</v>
      </c>
      <c r="L38" s="157">
        <v>5</v>
      </c>
      <c r="M38" s="157">
        <v>5</v>
      </c>
      <c r="N38" s="157">
        <v>5</v>
      </c>
      <c r="O38" s="152">
        <f t="shared" si="13"/>
        <v>60</v>
      </c>
      <c r="Q38" s="100"/>
    </row>
    <row r="39" spans="1:17" s="7" customFormat="1" ht="15">
      <c r="A39" s="150"/>
      <c r="B39" s="161" t="s">
        <v>28</v>
      </c>
      <c r="C39" s="144">
        <v>3</v>
      </c>
      <c r="D39" s="144">
        <v>1</v>
      </c>
      <c r="E39" s="144">
        <v>1</v>
      </c>
      <c r="F39" s="144">
        <v>1</v>
      </c>
      <c r="G39" s="144">
        <v>1</v>
      </c>
      <c r="H39" s="144">
        <v>1</v>
      </c>
      <c r="I39" s="144">
        <v>1</v>
      </c>
      <c r="J39" s="144">
        <v>1</v>
      </c>
      <c r="K39" s="144">
        <v>1</v>
      </c>
      <c r="L39" s="144">
        <v>4</v>
      </c>
      <c r="M39" s="144">
        <v>6</v>
      </c>
      <c r="N39" s="144">
        <v>5</v>
      </c>
      <c r="O39" s="145">
        <f t="shared" si="13"/>
        <v>26</v>
      </c>
      <c r="Q39" s="11"/>
    </row>
    <row r="40" spans="1:17" s="7" customFormat="1" ht="15">
      <c r="A40" s="150"/>
      <c r="B40" s="161" t="s">
        <v>29</v>
      </c>
      <c r="C40" s="153">
        <v>5</v>
      </c>
      <c r="D40" s="153">
        <v>5</v>
      </c>
      <c r="E40" s="153">
        <v>7</v>
      </c>
      <c r="F40" s="153">
        <v>7</v>
      </c>
      <c r="G40" s="153">
        <v>4</v>
      </c>
      <c r="H40" s="153">
        <v>4</v>
      </c>
      <c r="I40" s="153">
        <v>7</v>
      </c>
      <c r="J40" s="153">
        <v>7</v>
      </c>
      <c r="K40" s="153">
        <v>4</v>
      </c>
      <c r="L40" s="153">
        <v>2</v>
      </c>
      <c r="M40" s="153">
        <v>1</v>
      </c>
      <c r="N40" s="153">
        <v>3</v>
      </c>
      <c r="O40" s="167">
        <f t="shared" si="13"/>
        <v>56</v>
      </c>
      <c r="Q40" s="299"/>
    </row>
    <row r="41" spans="1:17" s="7" customFormat="1" ht="15">
      <c r="A41" s="150"/>
      <c r="B41" s="161" t="s">
        <v>67</v>
      </c>
      <c r="C41" s="153">
        <v>35</v>
      </c>
      <c r="D41" s="153">
        <v>40</v>
      </c>
      <c r="E41" s="153">
        <v>23</v>
      </c>
      <c r="F41" s="153">
        <v>30</v>
      </c>
      <c r="G41" s="153">
        <v>20</v>
      </c>
      <c r="H41" s="153">
        <v>35</v>
      </c>
      <c r="I41" s="153">
        <v>30</v>
      </c>
      <c r="J41" s="153">
        <v>45</v>
      </c>
      <c r="K41" s="153">
        <v>20</v>
      </c>
      <c r="L41" s="153">
        <v>20</v>
      </c>
      <c r="M41" s="153">
        <v>22</v>
      </c>
      <c r="N41" s="153">
        <v>20</v>
      </c>
      <c r="O41" s="167">
        <f t="shared" si="13"/>
        <v>340</v>
      </c>
      <c r="Q41" s="299"/>
    </row>
    <row r="42" spans="1:17" s="7" customFormat="1" ht="15">
      <c r="A42" s="150"/>
      <c r="B42" s="161" t="s">
        <v>73</v>
      </c>
      <c r="C42" s="175">
        <v>9</v>
      </c>
      <c r="D42" s="175">
        <v>7</v>
      </c>
      <c r="E42" s="175">
        <v>8</v>
      </c>
      <c r="F42" s="175">
        <v>8</v>
      </c>
      <c r="G42" s="175">
        <v>5</v>
      </c>
      <c r="H42" s="175">
        <v>6</v>
      </c>
      <c r="I42" s="175">
        <v>5</v>
      </c>
      <c r="J42" s="175">
        <v>5</v>
      </c>
      <c r="K42" s="175">
        <v>5</v>
      </c>
      <c r="L42" s="175">
        <v>6</v>
      </c>
      <c r="M42" s="175">
        <v>7</v>
      </c>
      <c r="N42" s="175">
        <v>5</v>
      </c>
      <c r="O42" s="167">
        <f t="shared" si="13"/>
        <v>76</v>
      </c>
      <c r="Q42" s="317"/>
    </row>
    <row r="43" spans="1:17" s="7" customFormat="1" ht="15">
      <c r="A43" s="150"/>
      <c r="B43" s="161" t="s">
        <v>56</v>
      </c>
      <c r="C43" s="175">
        <v>12</v>
      </c>
      <c r="D43" s="175">
        <v>9</v>
      </c>
      <c r="E43" s="175">
        <v>9</v>
      </c>
      <c r="F43" s="175">
        <v>8</v>
      </c>
      <c r="G43" s="175">
        <v>8</v>
      </c>
      <c r="H43" s="175">
        <v>8</v>
      </c>
      <c r="I43" s="175">
        <v>8</v>
      </c>
      <c r="J43" s="175">
        <v>8</v>
      </c>
      <c r="K43" s="175">
        <v>5</v>
      </c>
      <c r="L43" s="175">
        <v>8</v>
      </c>
      <c r="M43" s="175">
        <v>9</v>
      </c>
      <c r="N43" s="175">
        <v>8</v>
      </c>
      <c r="O43" s="167">
        <f t="shared" si="13"/>
        <v>100</v>
      </c>
      <c r="Q43" s="317"/>
    </row>
    <row r="44" spans="1:17" s="7" customFormat="1" ht="15">
      <c r="A44" s="150"/>
      <c r="B44" s="162" t="s">
        <v>61</v>
      </c>
      <c r="C44" s="153">
        <v>10</v>
      </c>
      <c r="D44" s="153">
        <v>40</v>
      </c>
      <c r="E44" s="153">
        <v>20</v>
      </c>
      <c r="F44" s="153">
        <v>15</v>
      </c>
      <c r="G44" s="153">
        <v>15</v>
      </c>
      <c r="H44" s="153">
        <v>15</v>
      </c>
      <c r="I44" s="153">
        <v>15</v>
      </c>
      <c r="J44" s="153">
        <v>15</v>
      </c>
      <c r="K44" s="153">
        <v>20</v>
      </c>
      <c r="L44" s="153">
        <v>20</v>
      </c>
      <c r="M44" s="153">
        <v>28</v>
      </c>
      <c r="N44" s="153">
        <v>15</v>
      </c>
      <c r="O44" s="167">
        <f>SUM(C44:N44)</f>
        <v>228</v>
      </c>
      <c r="P44" s="24"/>
      <c r="Q44" s="34"/>
    </row>
    <row r="45" spans="1:17" s="7" customFormat="1" ht="15">
      <c r="A45" s="150"/>
      <c r="B45" s="161" t="s">
        <v>76</v>
      </c>
      <c r="C45" s="153">
        <v>1</v>
      </c>
      <c r="D45" s="153">
        <v>1</v>
      </c>
      <c r="E45" s="153">
        <v>1</v>
      </c>
      <c r="F45" s="153">
        <v>1</v>
      </c>
      <c r="G45" s="153">
        <v>1</v>
      </c>
      <c r="H45" s="153">
        <v>1</v>
      </c>
      <c r="I45" s="153">
        <v>1</v>
      </c>
      <c r="J45" s="153">
        <v>1</v>
      </c>
      <c r="K45" s="153">
        <v>1</v>
      </c>
      <c r="L45" s="153">
        <v>1</v>
      </c>
      <c r="M45" s="153">
        <v>1</v>
      </c>
      <c r="N45" s="153">
        <v>1</v>
      </c>
      <c r="O45" s="167">
        <f t="shared" si="13"/>
        <v>12</v>
      </c>
      <c r="Q45" s="11"/>
    </row>
    <row r="46" spans="1:17" s="7" customFormat="1" ht="15">
      <c r="A46" s="150"/>
      <c r="B46" s="161" t="s">
        <v>77</v>
      </c>
      <c r="C46" s="153"/>
      <c r="D46" s="153"/>
      <c r="E46" s="153"/>
      <c r="F46" s="153"/>
      <c r="G46" s="153"/>
      <c r="H46" s="153"/>
      <c r="I46" s="153"/>
      <c r="J46" s="153"/>
      <c r="K46" s="153"/>
      <c r="L46" s="153"/>
      <c r="M46" s="153"/>
      <c r="N46" s="153"/>
      <c r="O46" s="167">
        <f t="shared" si="13"/>
        <v>0</v>
      </c>
      <c r="Q46" s="11"/>
    </row>
    <row r="47" spans="1:17" s="7" customFormat="1" ht="15">
      <c r="A47" s="150"/>
      <c r="B47" s="161" t="s">
        <v>69</v>
      </c>
      <c r="C47" s="153"/>
      <c r="D47" s="153"/>
      <c r="E47" s="153"/>
      <c r="F47" s="153"/>
      <c r="G47" s="153"/>
      <c r="H47" s="153"/>
      <c r="I47" s="153"/>
      <c r="J47" s="153"/>
      <c r="K47" s="153"/>
      <c r="L47" s="153"/>
      <c r="M47" s="153"/>
      <c r="N47" s="153"/>
      <c r="O47" s="167">
        <f t="shared" si="13"/>
        <v>0</v>
      </c>
      <c r="Q47" s="11"/>
    </row>
    <row r="48" spans="1:17" s="7" customFormat="1" ht="15">
      <c r="A48" s="150"/>
      <c r="B48" s="161" t="s">
        <v>64</v>
      </c>
      <c r="C48" s="153">
        <v>3</v>
      </c>
      <c r="D48" s="153">
        <v>2</v>
      </c>
      <c r="E48" s="153">
        <v>4</v>
      </c>
      <c r="F48" s="153">
        <v>2</v>
      </c>
      <c r="G48" s="153">
        <v>4</v>
      </c>
      <c r="H48" s="153">
        <v>3</v>
      </c>
      <c r="I48" s="153">
        <v>1</v>
      </c>
      <c r="J48" s="153">
        <v>2</v>
      </c>
      <c r="K48" s="153">
        <v>2</v>
      </c>
      <c r="L48" s="153">
        <v>2</v>
      </c>
      <c r="M48" s="153">
        <v>1</v>
      </c>
      <c r="N48" s="153">
        <v>3</v>
      </c>
      <c r="O48" s="167">
        <f>SUM(C48:N48)</f>
        <v>29</v>
      </c>
      <c r="Q48" s="11"/>
    </row>
    <row r="49" spans="1:17" s="7" customFormat="1" ht="15">
      <c r="A49" s="150"/>
      <c r="B49" s="161" t="s">
        <v>62</v>
      </c>
      <c r="C49" s="153"/>
      <c r="D49" s="153"/>
      <c r="E49" s="153"/>
      <c r="F49" s="153"/>
      <c r="G49" s="153"/>
      <c r="H49" s="153"/>
      <c r="I49" s="153"/>
      <c r="J49" s="153"/>
      <c r="K49" s="153"/>
      <c r="L49" s="153"/>
      <c r="M49" s="153"/>
      <c r="N49" s="153"/>
      <c r="O49" s="167">
        <f t="shared" si="13"/>
        <v>0</v>
      </c>
      <c r="Q49" s="11"/>
    </row>
    <row r="50" spans="1:17" s="7" customFormat="1" ht="15">
      <c r="A50" s="150"/>
      <c r="B50" s="162" t="s">
        <v>57</v>
      </c>
      <c r="C50" s="153">
        <v>1</v>
      </c>
      <c r="D50" s="153">
        <v>1</v>
      </c>
      <c r="E50" s="153">
        <v>1</v>
      </c>
      <c r="F50" s="153">
        <v>1</v>
      </c>
      <c r="G50" s="153">
        <v>2</v>
      </c>
      <c r="H50" s="153">
        <v>2</v>
      </c>
      <c r="I50" s="153">
        <v>2</v>
      </c>
      <c r="J50" s="153">
        <v>1</v>
      </c>
      <c r="K50" s="153">
        <v>1</v>
      </c>
      <c r="L50" s="153">
        <v>1</v>
      </c>
      <c r="M50" s="153">
        <v>1</v>
      </c>
      <c r="N50" s="153">
        <v>1</v>
      </c>
      <c r="O50" s="167">
        <f t="shared" si="13"/>
        <v>15</v>
      </c>
      <c r="Q50" s="34"/>
    </row>
    <row r="51" spans="1:17" s="7" customFormat="1" ht="15">
      <c r="A51" s="150"/>
      <c r="B51" s="161" t="s">
        <v>60</v>
      </c>
      <c r="C51" s="153"/>
      <c r="D51" s="153"/>
      <c r="E51" s="153"/>
      <c r="F51" s="153"/>
      <c r="G51" s="153"/>
      <c r="H51" s="153"/>
      <c r="I51" s="153"/>
      <c r="J51" s="153"/>
      <c r="K51" s="153"/>
      <c r="L51" s="153"/>
      <c r="M51" s="153"/>
      <c r="N51" s="153"/>
      <c r="O51" s="167">
        <f t="shared" si="13"/>
        <v>0</v>
      </c>
      <c r="Q51" s="11"/>
    </row>
    <row r="52" spans="1:17" s="7" customFormat="1" ht="15">
      <c r="A52" s="150"/>
      <c r="B52" s="161" t="s">
        <v>23</v>
      </c>
      <c r="C52" s="153">
        <v>4</v>
      </c>
      <c r="D52" s="153">
        <v>3</v>
      </c>
      <c r="E52" s="153">
        <v>3</v>
      </c>
      <c r="F52" s="153">
        <v>2</v>
      </c>
      <c r="G52" s="153">
        <v>2</v>
      </c>
      <c r="H52" s="153">
        <v>2</v>
      </c>
      <c r="I52" s="153">
        <v>1</v>
      </c>
      <c r="J52" s="153">
        <v>2</v>
      </c>
      <c r="K52" s="153">
        <v>2</v>
      </c>
      <c r="L52" s="153">
        <v>2</v>
      </c>
      <c r="M52" s="153">
        <v>3</v>
      </c>
      <c r="N52" s="153">
        <v>3</v>
      </c>
      <c r="O52" s="167">
        <f t="shared" si="13"/>
        <v>29</v>
      </c>
      <c r="Q52" s="11"/>
    </row>
    <row r="53" spans="1:17" s="7" customFormat="1" ht="15">
      <c r="A53" s="150"/>
      <c r="B53" s="161" t="s">
        <v>63</v>
      </c>
      <c r="C53" s="153"/>
      <c r="D53" s="153"/>
      <c r="E53" s="153"/>
      <c r="F53" s="153"/>
      <c r="G53" s="153"/>
      <c r="H53" s="153"/>
      <c r="I53" s="153"/>
      <c r="J53" s="153"/>
      <c r="K53" s="153"/>
      <c r="L53" s="153"/>
      <c r="M53" s="153"/>
      <c r="N53" s="153"/>
      <c r="O53" s="167">
        <f t="shared" si="13"/>
        <v>0</v>
      </c>
      <c r="Q53" s="11"/>
    </row>
    <row r="54" spans="1:17" s="7" customFormat="1" ht="15">
      <c r="A54" s="150"/>
      <c r="B54" s="161" t="s">
        <v>58</v>
      </c>
      <c r="C54" s="153">
        <v>6</v>
      </c>
      <c r="D54" s="153">
        <v>6</v>
      </c>
      <c r="E54" s="153">
        <v>6</v>
      </c>
      <c r="F54" s="153">
        <v>6</v>
      </c>
      <c r="G54" s="153">
        <v>6</v>
      </c>
      <c r="H54" s="153">
        <v>6</v>
      </c>
      <c r="I54" s="153">
        <v>6</v>
      </c>
      <c r="J54" s="153">
        <v>6</v>
      </c>
      <c r="K54" s="153">
        <v>6</v>
      </c>
      <c r="L54" s="153">
        <v>6</v>
      </c>
      <c r="M54" s="153">
        <v>6</v>
      </c>
      <c r="N54" s="153">
        <v>6</v>
      </c>
      <c r="O54" s="167">
        <f t="shared" si="13"/>
        <v>72</v>
      </c>
      <c r="Q54" s="11"/>
    </row>
    <row r="55" spans="1:17" s="7" customFormat="1" ht="15">
      <c r="A55" s="150"/>
      <c r="B55" s="161" t="s">
        <v>24</v>
      </c>
      <c r="C55" s="153">
        <v>1</v>
      </c>
      <c r="D55" s="153">
        <v>1</v>
      </c>
      <c r="E55" s="153">
        <v>1</v>
      </c>
      <c r="F55" s="153">
        <v>1</v>
      </c>
      <c r="G55" s="153">
        <v>1</v>
      </c>
      <c r="H55" s="153">
        <v>1</v>
      </c>
      <c r="I55" s="153">
        <v>1</v>
      </c>
      <c r="J55" s="153">
        <v>1</v>
      </c>
      <c r="K55" s="153">
        <v>1</v>
      </c>
      <c r="L55" s="153">
        <v>1</v>
      </c>
      <c r="M55" s="153">
        <v>1</v>
      </c>
      <c r="N55" s="153">
        <v>1</v>
      </c>
      <c r="O55" s="167">
        <f>SUM(C55:N55)</f>
        <v>12</v>
      </c>
      <c r="Q55" s="11"/>
    </row>
    <row r="56" spans="1:17" s="7" customFormat="1" ht="15">
      <c r="A56" s="150"/>
      <c r="B56" s="161" t="s">
        <v>107</v>
      </c>
      <c r="C56" s="175">
        <v>6</v>
      </c>
      <c r="D56" s="175">
        <v>1</v>
      </c>
      <c r="E56" s="175">
        <v>2</v>
      </c>
      <c r="F56" s="175">
        <v>2</v>
      </c>
      <c r="G56" s="175">
        <v>2</v>
      </c>
      <c r="H56" s="175">
        <v>2</v>
      </c>
      <c r="I56" s="175">
        <v>1</v>
      </c>
      <c r="J56" s="175">
        <v>1</v>
      </c>
      <c r="K56" s="175">
        <v>1</v>
      </c>
      <c r="L56" s="175">
        <v>2</v>
      </c>
      <c r="M56" s="175">
        <v>2</v>
      </c>
      <c r="N56" s="175">
        <v>1</v>
      </c>
      <c r="O56" s="167">
        <f>C56+D56+E56+F56+G56+J56++K56+L56+M56+N56</f>
        <v>20</v>
      </c>
      <c r="Q56" s="317"/>
    </row>
    <row r="57" spans="1:19" ht="15">
      <c r="A57" s="175"/>
      <c r="B57" s="161" t="s">
        <v>136</v>
      </c>
      <c r="C57" s="175">
        <v>1</v>
      </c>
      <c r="D57" s="175">
        <v>1</v>
      </c>
      <c r="E57" s="175">
        <v>2</v>
      </c>
      <c r="F57" s="175">
        <v>2</v>
      </c>
      <c r="G57" s="175">
        <v>2</v>
      </c>
      <c r="H57" s="175">
        <v>2</v>
      </c>
      <c r="I57" s="175">
        <v>1</v>
      </c>
      <c r="J57" s="175">
        <v>1</v>
      </c>
      <c r="K57" s="175">
        <v>1</v>
      </c>
      <c r="L57" s="175">
        <v>1</v>
      </c>
      <c r="M57" s="175">
        <v>1</v>
      </c>
      <c r="N57" s="175">
        <v>1</v>
      </c>
      <c r="O57" s="192">
        <f>SUM(C57:N57)</f>
        <v>16</v>
      </c>
      <c r="Q57" s="74"/>
      <c r="R57" s="7"/>
      <c r="S57" s="74"/>
    </row>
    <row r="58" spans="1:19" s="7" customFormat="1" ht="14.25">
      <c r="A58" s="136" t="s">
        <v>8</v>
      </c>
      <c r="B58" s="136" t="s">
        <v>30</v>
      </c>
      <c r="C58" s="158">
        <f>SUM(C59:C80)</f>
        <v>1689</v>
      </c>
      <c r="D58" s="158">
        <f aca="true" t="shared" si="14" ref="D58:O58">SUM(D59:D80)</f>
        <v>1780</v>
      </c>
      <c r="E58" s="158">
        <f t="shared" si="14"/>
        <v>1619</v>
      </c>
      <c r="F58" s="158">
        <f t="shared" si="14"/>
        <v>1599</v>
      </c>
      <c r="G58" s="158">
        <f t="shared" si="14"/>
        <v>1501</v>
      </c>
      <c r="H58" s="158">
        <f t="shared" si="14"/>
        <v>1324</v>
      </c>
      <c r="I58" s="158">
        <f t="shared" si="14"/>
        <v>1241</v>
      </c>
      <c r="J58" s="158">
        <f t="shared" si="14"/>
        <v>1143</v>
      </c>
      <c r="K58" s="158">
        <f t="shared" si="14"/>
        <v>1316</v>
      </c>
      <c r="L58" s="158">
        <f t="shared" si="14"/>
        <v>1647</v>
      </c>
      <c r="M58" s="158">
        <f t="shared" si="14"/>
        <v>2139</v>
      </c>
      <c r="N58" s="158">
        <f t="shared" si="14"/>
        <v>1604</v>
      </c>
      <c r="O58" s="158">
        <f t="shared" si="14"/>
        <v>18602</v>
      </c>
      <c r="P58" s="314"/>
      <c r="Q58" s="315"/>
      <c r="S58" s="11"/>
    </row>
    <row r="59" spans="1:19" s="78" customFormat="1" ht="15">
      <c r="A59" s="169"/>
      <c r="B59" s="162" t="s">
        <v>98</v>
      </c>
      <c r="C59" s="144">
        <v>300</v>
      </c>
      <c r="D59" s="144">
        <v>500</v>
      </c>
      <c r="E59" s="144">
        <v>200</v>
      </c>
      <c r="F59" s="144">
        <v>255</v>
      </c>
      <c r="G59" s="144">
        <v>315</v>
      </c>
      <c r="H59" s="144">
        <v>160</v>
      </c>
      <c r="I59" s="144">
        <v>125</v>
      </c>
      <c r="J59" s="144">
        <v>143</v>
      </c>
      <c r="K59" s="144">
        <v>315</v>
      </c>
      <c r="L59" s="144">
        <v>365</v>
      </c>
      <c r="M59" s="144">
        <v>645</v>
      </c>
      <c r="N59" s="144">
        <v>360</v>
      </c>
      <c r="O59" s="145">
        <f>SUM(C59:N59)</f>
        <v>3683</v>
      </c>
      <c r="Q59" s="316"/>
      <c r="R59" s="7"/>
      <c r="S59" s="83"/>
    </row>
    <row r="60" spans="1:19" s="78" customFormat="1" ht="15">
      <c r="A60" s="169"/>
      <c r="B60" s="162" t="s">
        <v>92</v>
      </c>
      <c r="C60" s="144">
        <v>85</v>
      </c>
      <c r="D60" s="144">
        <v>120</v>
      </c>
      <c r="E60" s="144">
        <v>85</v>
      </c>
      <c r="F60" s="144">
        <v>100</v>
      </c>
      <c r="G60" s="144">
        <v>100</v>
      </c>
      <c r="H60" s="144">
        <v>88</v>
      </c>
      <c r="I60" s="144">
        <v>50</v>
      </c>
      <c r="J60" s="144">
        <v>15</v>
      </c>
      <c r="K60" s="144">
        <v>79</v>
      </c>
      <c r="L60" s="144">
        <v>125</v>
      </c>
      <c r="M60" s="144">
        <v>116</v>
      </c>
      <c r="N60" s="144">
        <v>140</v>
      </c>
      <c r="O60" s="145">
        <f aca="true" t="shared" si="15" ref="O60:O80">SUM(C60:N60)</f>
        <v>1103</v>
      </c>
      <c r="P60" s="87"/>
      <c r="Q60" s="83"/>
      <c r="R60" s="7"/>
      <c r="S60" s="83"/>
    </row>
    <row r="61" spans="1:19" s="78" customFormat="1" ht="15">
      <c r="A61" s="169"/>
      <c r="B61" s="162" t="s">
        <v>99</v>
      </c>
      <c r="C61" s="144">
        <v>270</v>
      </c>
      <c r="D61" s="144">
        <v>330</v>
      </c>
      <c r="E61" s="144">
        <v>350</v>
      </c>
      <c r="F61" s="144">
        <v>339</v>
      </c>
      <c r="G61" s="144">
        <v>154</v>
      </c>
      <c r="H61" s="144">
        <v>120</v>
      </c>
      <c r="I61" s="144">
        <v>130</v>
      </c>
      <c r="J61" s="144">
        <v>150</v>
      </c>
      <c r="K61" s="144">
        <v>180</v>
      </c>
      <c r="L61" s="144">
        <v>170</v>
      </c>
      <c r="M61" s="144">
        <v>250</v>
      </c>
      <c r="N61" s="144">
        <v>250</v>
      </c>
      <c r="O61" s="145">
        <f t="shared" si="15"/>
        <v>2693</v>
      </c>
      <c r="Q61" s="83"/>
      <c r="R61" s="7"/>
      <c r="S61" s="83"/>
    </row>
    <row r="62" spans="1:19" s="7" customFormat="1" ht="15">
      <c r="A62" s="150"/>
      <c r="B62" s="161" t="s">
        <v>84</v>
      </c>
      <c r="C62" s="153">
        <v>330</v>
      </c>
      <c r="D62" s="153">
        <v>150</v>
      </c>
      <c r="E62" s="153">
        <v>180</v>
      </c>
      <c r="F62" s="153">
        <v>220</v>
      </c>
      <c r="G62" s="153">
        <v>130</v>
      </c>
      <c r="H62" s="153">
        <v>145</v>
      </c>
      <c r="I62" s="153">
        <v>115</v>
      </c>
      <c r="J62" s="153">
        <v>135</v>
      </c>
      <c r="K62" s="153">
        <v>35</v>
      </c>
      <c r="L62" s="153">
        <v>280</v>
      </c>
      <c r="M62" s="153">
        <v>200</v>
      </c>
      <c r="N62" s="153">
        <v>176</v>
      </c>
      <c r="O62" s="167">
        <f t="shared" si="15"/>
        <v>2096</v>
      </c>
      <c r="Q62" s="11"/>
      <c r="S62" s="11"/>
    </row>
    <row r="63" spans="1:19" s="78" customFormat="1" ht="15" customHeight="1">
      <c r="A63" s="169"/>
      <c r="B63" s="162" t="s">
        <v>93</v>
      </c>
      <c r="C63" s="144">
        <v>35</v>
      </c>
      <c r="D63" s="144">
        <v>50</v>
      </c>
      <c r="E63" s="144">
        <v>45</v>
      </c>
      <c r="F63" s="144">
        <v>73</v>
      </c>
      <c r="G63" s="144">
        <v>110</v>
      </c>
      <c r="H63" s="144">
        <v>150</v>
      </c>
      <c r="I63" s="144">
        <v>330</v>
      </c>
      <c r="J63" s="144">
        <v>185</v>
      </c>
      <c r="K63" s="144">
        <v>143</v>
      </c>
      <c r="L63" s="144">
        <v>60</v>
      </c>
      <c r="M63" s="144">
        <v>58</v>
      </c>
      <c r="N63" s="144">
        <v>50</v>
      </c>
      <c r="O63" s="145">
        <f t="shared" si="15"/>
        <v>1289</v>
      </c>
      <c r="Q63" s="83"/>
      <c r="R63" s="7"/>
      <c r="S63" s="83"/>
    </row>
    <row r="64" spans="1:19" s="7" customFormat="1" ht="15">
      <c r="A64" s="150"/>
      <c r="B64" s="161" t="s">
        <v>108</v>
      </c>
      <c r="C64" s="153">
        <v>150</v>
      </c>
      <c r="D64" s="153">
        <v>140</v>
      </c>
      <c r="E64" s="153">
        <v>140</v>
      </c>
      <c r="F64" s="153">
        <v>150</v>
      </c>
      <c r="G64" s="153">
        <v>150</v>
      </c>
      <c r="H64" s="153">
        <v>160</v>
      </c>
      <c r="I64" s="153">
        <v>70</v>
      </c>
      <c r="J64" s="153">
        <v>70</v>
      </c>
      <c r="K64" s="153">
        <v>70</v>
      </c>
      <c r="L64" s="153">
        <v>150</v>
      </c>
      <c r="M64" s="153">
        <v>230</v>
      </c>
      <c r="N64" s="153">
        <v>150</v>
      </c>
      <c r="O64" s="167">
        <f t="shared" si="15"/>
        <v>1630</v>
      </c>
      <c r="Q64" s="299"/>
      <c r="S64" s="11"/>
    </row>
    <row r="65" spans="1:19" s="7" customFormat="1" ht="15">
      <c r="A65" s="150"/>
      <c r="B65" s="161" t="s">
        <v>85</v>
      </c>
      <c r="C65" s="153">
        <v>50</v>
      </c>
      <c r="D65" s="153">
        <v>30</v>
      </c>
      <c r="E65" s="153">
        <v>60</v>
      </c>
      <c r="F65" s="153">
        <v>50</v>
      </c>
      <c r="G65" s="153">
        <v>95</v>
      </c>
      <c r="H65" s="153">
        <v>50</v>
      </c>
      <c r="I65" s="153">
        <v>30</v>
      </c>
      <c r="J65" s="153">
        <v>50</v>
      </c>
      <c r="K65" s="153">
        <v>50</v>
      </c>
      <c r="L65" s="153">
        <v>20</v>
      </c>
      <c r="M65" s="153">
        <v>20</v>
      </c>
      <c r="N65" s="153">
        <v>28</v>
      </c>
      <c r="O65" s="167">
        <f t="shared" si="15"/>
        <v>533</v>
      </c>
      <c r="Q65" s="299"/>
      <c r="S65" s="11"/>
    </row>
    <row r="66" spans="1:19" s="78" customFormat="1" ht="15">
      <c r="A66" s="169"/>
      <c r="B66" s="162" t="s">
        <v>123</v>
      </c>
      <c r="C66" s="144">
        <v>0</v>
      </c>
      <c r="D66" s="144">
        <v>0</v>
      </c>
      <c r="E66" s="144">
        <v>0</v>
      </c>
      <c r="F66" s="144">
        <v>0</v>
      </c>
      <c r="G66" s="144">
        <v>0</v>
      </c>
      <c r="H66" s="144">
        <v>0</v>
      </c>
      <c r="I66" s="144">
        <v>0</v>
      </c>
      <c r="J66" s="144">
        <v>0</v>
      </c>
      <c r="K66" s="144">
        <v>0</v>
      </c>
      <c r="L66" s="144">
        <v>0</v>
      </c>
      <c r="M66" s="144">
        <v>0</v>
      </c>
      <c r="N66" s="144">
        <v>0</v>
      </c>
      <c r="O66" s="145">
        <f>SUM(C66:N66)</f>
        <v>0</v>
      </c>
      <c r="Q66" s="83"/>
      <c r="R66" s="7"/>
      <c r="S66" s="83"/>
    </row>
    <row r="67" spans="1:19" s="78" customFormat="1" ht="30">
      <c r="A67" s="169"/>
      <c r="B67" s="162" t="s">
        <v>115</v>
      </c>
      <c r="C67" s="144">
        <v>10</v>
      </c>
      <c r="D67" s="144">
        <v>10</v>
      </c>
      <c r="E67" s="144">
        <v>10</v>
      </c>
      <c r="F67" s="144">
        <v>10</v>
      </c>
      <c r="G67" s="144">
        <v>10</v>
      </c>
      <c r="H67" s="144">
        <v>10</v>
      </c>
      <c r="I67" s="144">
        <v>10</v>
      </c>
      <c r="J67" s="144">
        <v>10</v>
      </c>
      <c r="K67" s="144">
        <v>10</v>
      </c>
      <c r="L67" s="144">
        <v>10</v>
      </c>
      <c r="M67" s="144">
        <v>10</v>
      </c>
      <c r="N67" s="144">
        <v>10</v>
      </c>
      <c r="O67" s="145">
        <f t="shared" si="15"/>
        <v>120</v>
      </c>
      <c r="Q67" s="83"/>
      <c r="R67" s="7"/>
      <c r="S67" s="83"/>
    </row>
    <row r="68" spans="1:19" s="7" customFormat="1" ht="15">
      <c r="A68" s="150"/>
      <c r="B68" s="161" t="s">
        <v>112</v>
      </c>
      <c r="C68" s="175">
        <v>50</v>
      </c>
      <c r="D68" s="175">
        <v>65</v>
      </c>
      <c r="E68" s="175">
        <v>60</v>
      </c>
      <c r="F68" s="175">
        <v>50</v>
      </c>
      <c r="G68" s="175">
        <v>30</v>
      </c>
      <c r="H68" s="175">
        <v>40</v>
      </c>
      <c r="I68" s="175">
        <v>15</v>
      </c>
      <c r="J68" s="175">
        <v>10</v>
      </c>
      <c r="K68" s="175">
        <v>22</v>
      </c>
      <c r="L68" s="175">
        <v>30</v>
      </c>
      <c r="M68" s="175">
        <v>130</v>
      </c>
      <c r="N68" s="175">
        <v>30</v>
      </c>
      <c r="O68" s="167">
        <f t="shared" si="15"/>
        <v>532</v>
      </c>
      <c r="Q68" s="317"/>
      <c r="S68" s="11"/>
    </row>
    <row r="69" spans="1:19" s="99" customFormat="1" ht="15">
      <c r="A69" s="156"/>
      <c r="B69" s="163" t="s">
        <v>80</v>
      </c>
      <c r="C69" s="157"/>
      <c r="D69" s="157"/>
      <c r="E69" s="157"/>
      <c r="F69" s="157"/>
      <c r="G69" s="157"/>
      <c r="H69" s="157"/>
      <c r="I69" s="157"/>
      <c r="J69" s="157"/>
      <c r="K69" s="157"/>
      <c r="L69" s="157"/>
      <c r="M69" s="157"/>
      <c r="N69" s="157"/>
      <c r="O69" s="152">
        <f t="shared" si="15"/>
        <v>0</v>
      </c>
      <c r="Q69" s="100"/>
      <c r="R69" s="7"/>
      <c r="S69" s="100"/>
    </row>
    <row r="70" spans="1:19" s="78" customFormat="1" ht="15">
      <c r="A70" s="169"/>
      <c r="B70" s="162" t="s">
        <v>110</v>
      </c>
      <c r="C70" s="144"/>
      <c r="D70" s="144"/>
      <c r="E70" s="144"/>
      <c r="F70" s="144"/>
      <c r="G70" s="144"/>
      <c r="H70" s="144"/>
      <c r="I70" s="144"/>
      <c r="J70" s="144"/>
      <c r="K70" s="144"/>
      <c r="L70" s="144"/>
      <c r="M70" s="144"/>
      <c r="N70" s="144"/>
      <c r="O70" s="145">
        <f t="shared" si="15"/>
        <v>0</v>
      </c>
      <c r="Q70" s="83"/>
      <c r="R70" s="7"/>
      <c r="S70" s="83"/>
    </row>
    <row r="71" spans="1:19" s="78" customFormat="1" ht="15">
      <c r="A71" s="169"/>
      <c r="B71" s="162" t="s">
        <v>81</v>
      </c>
      <c r="C71" s="144"/>
      <c r="D71" s="144"/>
      <c r="E71" s="144"/>
      <c r="F71" s="144"/>
      <c r="G71" s="144"/>
      <c r="H71" s="144"/>
      <c r="I71" s="144"/>
      <c r="J71" s="144"/>
      <c r="K71" s="144"/>
      <c r="L71" s="144"/>
      <c r="M71" s="144"/>
      <c r="N71" s="144"/>
      <c r="O71" s="145">
        <f t="shared" si="15"/>
        <v>0</v>
      </c>
      <c r="Q71" s="83"/>
      <c r="R71" s="7"/>
      <c r="S71" s="83"/>
    </row>
    <row r="72" spans="1:19" s="78" customFormat="1" ht="15">
      <c r="A72" s="169"/>
      <c r="B72" s="162" t="s">
        <v>183</v>
      </c>
      <c r="C72" s="144">
        <v>40</v>
      </c>
      <c r="D72" s="144">
        <v>40</v>
      </c>
      <c r="E72" s="144">
        <v>32</v>
      </c>
      <c r="F72" s="144">
        <v>30</v>
      </c>
      <c r="G72" s="144">
        <v>30</v>
      </c>
      <c r="H72" s="144">
        <v>30</v>
      </c>
      <c r="I72" s="144">
        <v>30</v>
      </c>
      <c r="J72" s="144">
        <v>30</v>
      </c>
      <c r="K72" s="144">
        <v>30</v>
      </c>
      <c r="L72" s="144">
        <v>32</v>
      </c>
      <c r="M72" s="144">
        <v>40</v>
      </c>
      <c r="N72" s="144">
        <v>40</v>
      </c>
      <c r="O72" s="145">
        <f t="shared" si="15"/>
        <v>404</v>
      </c>
      <c r="Q72" s="83"/>
      <c r="R72" s="7"/>
      <c r="S72" s="83"/>
    </row>
    <row r="73" spans="1:19" s="99" customFormat="1" ht="15">
      <c r="A73" s="156"/>
      <c r="B73" s="163" t="s">
        <v>116</v>
      </c>
      <c r="C73" s="157">
        <v>45</v>
      </c>
      <c r="D73" s="157">
        <v>65</v>
      </c>
      <c r="E73" s="157">
        <v>65</v>
      </c>
      <c r="F73" s="157">
        <v>65</v>
      </c>
      <c r="G73" s="157">
        <v>65</v>
      </c>
      <c r="H73" s="157">
        <v>40</v>
      </c>
      <c r="I73" s="157">
        <v>40</v>
      </c>
      <c r="J73" s="157">
        <v>50</v>
      </c>
      <c r="K73" s="157">
        <v>60</v>
      </c>
      <c r="L73" s="157">
        <v>60</v>
      </c>
      <c r="M73" s="157">
        <v>60</v>
      </c>
      <c r="N73" s="157">
        <v>60</v>
      </c>
      <c r="O73" s="152">
        <f t="shared" si="15"/>
        <v>675</v>
      </c>
      <c r="Q73" s="100"/>
      <c r="R73" s="7"/>
      <c r="S73" s="100"/>
    </row>
    <row r="74" spans="1:19" s="7" customFormat="1" ht="15">
      <c r="A74" s="150"/>
      <c r="B74" s="161" t="s">
        <v>82</v>
      </c>
      <c r="C74" s="153"/>
      <c r="D74" s="153"/>
      <c r="E74" s="153"/>
      <c r="F74" s="153"/>
      <c r="G74" s="153"/>
      <c r="H74" s="153"/>
      <c r="I74" s="153"/>
      <c r="J74" s="153"/>
      <c r="K74" s="153"/>
      <c r="L74" s="153"/>
      <c r="M74" s="153"/>
      <c r="N74" s="153"/>
      <c r="O74" s="167">
        <f t="shared" si="15"/>
        <v>0</v>
      </c>
      <c r="Q74" s="11"/>
      <c r="S74" s="11"/>
    </row>
    <row r="75" spans="1:19" s="78" customFormat="1" ht="15">
      <c r="A75" s="169"/>
      <c r="B75" s="162" t="s">
        <v>114</v>
      </c>
      <c r="C75" s="144">
        <v>82</v>
      </c>
      <c r="D75" s="144">
        <v>70</v>
      </c>
      <c r="E75" s="144">
        <v>82</v>
      </c>
      <c r="F75" s="144">
        <v>37</v>
      </c>
      <c r="G75" s="144">
        <v>33</v>
      </c>
      <c r="H75" s="144">
        <v>31</v>
      </c>
      <c r="I75" s="144">
        <v>31</v>
      </c>
      <c r="J75" s="144">
        <v>20</v>
      </c>
      <c r="K75" s="144">
        <v>12</v>
      </c>
      <c r="L75" s="144">
        <v>55</v>
      </c>
      <c r="M75" s="144">
        <v>60</v>
      </c>
      <c r="N75" s="144">
        <v>35</v>
      </c>
      <c r="O75" s="145">
        <f t="shared" si="15"/>
        <v>548</v>
      </c>
      <c r="P75" s="87"/>
      <c r="Q75" s="316"/>
      <c r="R75" s="7"/>
      <c r="S75" s="83"/>
    </row>
    <row r="76" spans="1:19" s="7" customFormat="1" ht="15">
      <c r="A76" s="150"/>
      <c r="B76" s="161" t="s">
        <v>88</v>
      </c>
      <c r="C76" s="153">
        <v>35</v>
      </c>
      <c r="D76" s="153">
        <v>35</v>
      </c>
      <c r="E76" s="153">
        <v>35</v>
      </c>
      <c r="F76" s="153">
        <v>40</v>
      </c>
      <c r="G76" s="153">
        <v>40</v>
      </c>
      <c r="H76" s="153">
        <v>40</v>
      </c>
      <c r="I76" s="153">
        <v>20</v>
      </c>
      <c r="J76" s="153">
        <v>20</v>
      </c>
      <c r="K76" s="153">
        <v>45</v>
      </c>
      <c r="L76" s="153">
        <v>45</v>
      </c>
      <c r="M76" s="153">
        <v>45</v>
      </c>
      <c r="N76" s="153">
        <v>50</v>
      </c>
      <c r="O76" s="167">
        <f t="shared" si="15"/>
        <v>450</v>
      </c>
      <c r="Q76" s="11"/>
      <c r="S76" s="11"/>
    </row>
    <row r="77" spans="1:19" s="78" customFormat="1" ht="15">
      <c r="A77" s="169"/>
      <c r="B77" s="162" t="s">
        <v>100</v>
      </c>
      <c r="C77" s="144">
        <v>60</v>
      </c>
      <c r="D77" s="144">
        <v>60</v>
      </c>
      <c r="E77" s="144">
        <v>60</v>
      </c>
      <c r="F77" s="144">
        <v>60</v>
      </c>
      <c r="G77" s="144">
        <v>60</v>
      </c>
      <c r="H77" s="144">
        <v>60</v>
      </c>
      <c r="I77" s="144">
        <v>50</v>
      </c>
      <c r="J77" s="144">
        <v>50</v>
      </c>
      <c r="K77" s="144">
        <v>50</v>
      </c>
      <c r="L77" s="144">
        <v>50</v>
      </c>
      <c r="M77" s="144">
        <v>60</v>
      </c>
      <c r="N77" s="144">
        <v>60</v>
      </c>
      <c r="O77" s="145">
        <f t="shared" si="15"/>
        <v>680</v>
      </c>
      <c r="Q77" s="83"/>
      <c r="R77" s="7"/>
      <c r="S77" s="83"/>
    </row>
    <row r="78" spans="1:19" s="7" customFormat="1" ht="15">
      <c r="A78" s="150"/>
      <c r="B78" s="161" t="s">
        <v>90</v>
      </c>
      <c r="C78" s="153">
        <v>32</v>
      </c>
      <c r="D78" s="153">
        <v>30</v>
      </c>
      <c r="E78" s="153">
        <v>30</v>
      </c>
      <c r="F78" s="153">
        <v>35</v>
      </c>
      <c r="G78" s="153">
        <v>30</v>
      </c>
      <c r="H78" s="153">
        <v>30</v>
      </c>
      <c r="I78" s="153">
        <v>30</v>
      </c>
      <c r="J78" s="153">
        <v>40</v>
      </c>
      <c r="K78" s="153">
        <v>50</v>
      </c>
      <c r="L78" s="153">
        <v>50</v>
      </c>
      <c r="M78" s="153">
        <v>50</v>
      </c>
      <c r="N78" s="153">
        <v>50</v>
      </c>
      <c r="O78" s="167">
        <f t="shared" si="15"/>
        <v>457</v>
      </c>
      <c r="P78" s="34"/>
      <c r="Q78" s="11"/>
      <c r="S78" s="11"/>
    </row>
    <row r="79" spans="1:19" s="7" customFormat="1" ht="15">
      <c r="A79" s="150"/>
      <c r="B79" s="161" t="s">
        <v>89</v>
      </c>
      <c r="C79" s="144">
        <v>15</v>
      </c>
      <c r="D79" s="144">
        <v>15</v>
      </c>
      <c r="E79" s="144">
        <v>15</v>
      </c>
      <c r="F79" s="144">
        <v>15</v>
      </c>
      <c r="G79" s="144">
        <v>15</v>
      </c>
      <c r="H79" s="144">
        <v>15</v>
      </c>
      <c r="I79" s="144">
        <v>15</v>
      </c>
      <c r="J79" s="144">
        <v>15</v>
      </c>
      <c r="K79" s="144">
        <v>15</v>
      </c>
      <c r="L79" s="144">
        <v>15</v>
      </c>
      <c r="M79" s="144">
        <v>15</v>
      </c>
      <c r="N79" s="144">
        <v>15</v>
      </c>
      <c r="O79" s="145">
        <f t="shared" si="15"/>
        <v>180</v>
      </c>
      <c r="Q79" s="11"/>
      <c r="S79" s="11"/>
    </row>
    <row r="80" spans="1:19" s="7" customFormat="1" ht="15">
      <c r="A80" s="160"/>
      <c r="B80" s="161" t="s">
        <v>119</v>
      </c>
      <c r="C80" s="153">
        <v>100</v>
      </c>
      <c r="D80" s="153">
        <v>70</v>
      </c>
      <c r="E80" s="153">
        <v>170</v>
      </c>
      <c r="F80" s="153">
        <v>70</v>
      </c>
      <c r="G80" s="153">
        <v>134</v>
      </c>
      <c r="H80" s="153">
        <v>155</v>
      </c>
      <c r="I80" s="153">
        <v>150</v>
      </c>
      <c r="J80" s="153">
        <v>150</v>
      </c>
      <c r="K80" s="153">
        <v>150</v>
      </c>
      <c r="L80" s="153">
        <v>130</v>
      </c>
      <c r="M80" s="153">
        <v>150</v>
      </c>
      <c r="N80" s="153">
        <v>100</v>
      </c>
      <c r="O80" s="167">
        <f t="shared" si="15"/>
        <v>1529</v>
      </c>
      <c r="Q80" s="11"/>
      <c r="S80" s="11"/>
    </row>
    <row r="81" spans="1:19" s="7" customFormat="1" ht="14.25">
      <c r="A81" s="136" t="s">
        <v>9</v>
      </c>
      <c r="B81" s="136" t="s">
        <v>31</v>
      </c>
      <c r="C81" s="158">
        <f aca="true" t="shared" si="16" ref="C81:N81">SUM(C82:C83)</f>
        <v>152</v>
      </c>
      <c r="D81" s="158">
        <f t="shared" si="16"/>
        <v>172</v>
      </c>
      <c r="E81" s="158">
        <f t="shared" si="16"/>
        <v>152</v>
      </c>
      <c r="F81" s="158">
        <f t="shared" si="16"/>
        <v>152</v>
      </c>
      <c r="G81" s="158">
        <f t="shared" si="16"/>
        <v>152</v>
      </c>
      <c r="H81" s="158">
        <f t="shared" si="16"/>
        <v>152</v>
      </c>
      <c r="I81" s="158">
        <f t="shared" si="16"/>
        <v>152</v>
      </c>
      <c r="J81" s="158">
        <f t="shared" si="16"/>
        <v>152</v>
      </c>
      <c r="K81" s="158">
        <f t="shared" si="16"/>
        <v>152</v>
      </c>
      <c r="L81" s="158">
        <f t="shared" si="16"/>
        <v>152</v>
      </c>
      <c r="M81" s="158">
        <f t="shared" si="16"/>
        <v>152</v>
      </c>
      <c r="N81" s="158">
        <f t="shared" si="16"/>
        <v>152</v>
      </c>
      <c r="O81" s="158">
        <f>SUM(O82:O83)</f>
        <v>1844</v>
      </c>
      <c r="P81" s="314"/>
      <c r="Q81" s="315"/>
      <c r="S81" s="11"/>
    </row>
    <row r="82" spans="1:19" s="78" customFormat="1" ht="30">
      <c r="A82" s="169"/>
      <c r="B82" s="169" t="s">
        <v>146</v>
      </c>
      <c r="C82" s="144">
        <v>10</v>
      </c>
      <c r="D82" s="144">
        <v>10</v>
      </c>
      <c r="E82" s="144">
        <v>10</v>
      </c>
      <c r="F82" s="144">
        <v>10</v>
      </c>
      <c r="G82" s="144">
        <v>10</v>
      </c>
      <c r="H82" s="144">
        <v>10</v>
      </c>
      <c r="I82" s="144">
        <v>10</v>
      </c>
      <c r="J82" s="144">
        <v>10</v>
      </c>
      <c r="K82" s="144">
        <v>10</v>
      </c>
      <c r="L82" s="144">
        <v>10</v>
      </c>
      <c r="M82" s="144">
        <v>10</v>
      </c>
      <c r="N82" s="144">
        <v>10</v>
      </c>
      <c r="O82" s="145">
        <f>SUM(C82:N82)</f>
        <v>120</v>
      </c>
      <c r="Q82" s="83"/>
      <c r="R82" s="7"/>
      <c r="S82" s="83"/>
    </row>
    <row r="83" spans="1:19" s="89" customFormat="1" ht="47.25" customHeight="1">
      <c r="A83" s="169"/>
      <c r="B83" s="193" t="s">
        <v>152</v>
      </c>
      <c r="C83" s="144">
        <v>142</v>
      </c>
      <c r="D83" s="144">
        <v>162</v>
      </c>
      <c r="E83" s="144">
        <v>142</v>
      </c>
      <c r="F83" s="144">
        <v>142</v>
      </c>
      <c r="G83" s="144">
        <v>142</v>
      </c>
      <c r="H83" s="144">
        <v>142</v>
      </c>
      <c r="I83" s="144">
        <v>142</v>
      </c>
      <c r="J83" s="144">
        <v>142</v>
      </c>
      <c r="K83" s="144">
        <v>142</v>
      </c>
      <c r="L83" s="144">
        <v>142</v>
      </c>
      <c r="M83" s="144">
        <v>142</v>
      </c>
      <c r="N83" s="144">
        <v>142</v>
      </c>
      <c r="O83" s="145">
        <f>SUM(C83:N83)</f>
        <v>1724</v>
      </c>
      <c r="P83" s="87"/>
      <c r="Q83" s="88"/>
      <c r="R83" s="7"/>
      <c r="S83" s="88"/>
    </row>
    <row r="84" spans="1:18" s="45" customFormat="1" ht="15.75">
      <c r="A84" s="176"/>
      <c r="B84" s="136" t="s">
        <v>32</v>
      </c>
      <c r="C84" s="177">
        <f>C7+C29+C34+C58+C81</f>
        <v>2606</v>
      </c>
      <c r="D84" s="177">
        <f aca="true" t="shared" si="17" ref="D84:N84">D7+D29+D34+D58+D81</f>
        <v>2735</v>
      </c>
      <c r="E84" s="177">
        <f t="shared" si="17"/>
        <v>2570</v>
      </c>
      <c r="F84" s="177">
        <f t="shared" si="17"/>
        <v>2499</v>
      </c>
      <c r="G84" s="177">
        <f t="shared" si="17"/>
        <v>2375</v>
      </c>
      <c r="H84" s="177">
        <f t="shared" si="17"/>
        <v>2198.5</v>
      </c>
      <c r="I84" s="177">
        <f t="shared" si="17"/>
        <v>2073.5</v>
      </c>
      <c r="J84" s="177">
        <f t="shared" si="17"/>
        <v>1975.5</v>
      </c>
      <c r="K84" s="177">
        <f t="shared" si="17"/>
        <v>2169.5</v>
      </c>
      <c r="L84" s="177">
        <f t="shared" si="17"/>
        <v>2560</v>
      </c>
      <c r="M84" s="177">
        <f t="shared" si="17"/>
        <v>3066</v>
      </c>
      <c r="N84" s="177">
        <f t="shared" si="17"/>
        <v>2562</v>
      </c>
      <c r="O84" s="177">
        <f>SUM(C84:N84)</f>
        <v>29390</v>
      </c>
      <c r="P84" s="67"/>
      <c r="Q84" s="46"/>
      <c r="R84" s="7"/>
    </row>
    <row r="85" s="7" customFormat="1" ht="12.75"/>
    <row r="86" s="7" customFormat="1" ht="12.75"/>
    <row r="87" s="7" customFormat="1" ht="12.75"/>
    <row r="88" s="7" customFormat="1" ht="12.75"/>
    <row r="89" s="7" customFormat="1" ht="12.75">
      <c r="B89" s="7" t="s">
        <v>127</v>
      </c>
    </row>
    <row r="90" s="7" customFormat="1" ht="12.75"/>
    <row r="91" s="7" customFormat="1" ht="12.75"/>
    <row r="92" s="7" customFormat="1" ht="12.75"/>
    <row r="93" s="7" customFormat="1" ht="12.75"/>
    <row r="94" s="7" customFormat="1" ht="12.75"/>
    <row r="95" s="7" customFormat="1" ht="12.75"/>
    <row r="96" s="7" customFormat="1" ht="12.75"/>
    <row r="97" s="7" customFormat="1" ht="12.75"/>
    <row r="98" s="7" customFormat="1" ht="12.75"/>
    <row r="99" s="7" customFormat="1" ht="12.75"/>
    <row r="100" s="7" customFormat="1" ht="12.75"/>
    <row r="101" s="7" customFormat="1" ht="12.75"/>
    <row r="102" s="7" customFormat="1" ht="12.75"/>
    <row r="103" s="7" customFormat="1" ht="12.75"/>
    <row r="104" s="7" customFormat="1" ht="12.75"/>
    <row r="105" s="7" customFormat="1" ht="12.75"/>
    <row r="106" s="7" customFormat="1" ht="12.75"/>
    <row r="107" s="7" customFormat="1" ht="12.75"/>
    <row r="108" s="7" customFormat="1" ht="12.75"/>
    <row r="109" s="7" customFormat="1" ht="12.75"/>
    <row r="110" s="7" customFormat="1" ht="12.75"/>
    <row r="111" s="7" customFormat="1" ht="12.75"/>
    <row r="112" s="7" customFormat="1" ht="12.75"/>
    <row r="113" s="7" customFormat="1" ht="12.75"/>
    <row r="114" s="7" customFormat="1" ht="12.75"/>
    <row r="115" s="7" customFormat="1" ht="12.75"/>
    <row r="116" s="7" customFormat="1" ht="12.75"/>
    <row r="117" s="7" customFormat="1" ht="12.75"/>
    <row r="118" s="7" customFormat="1" ht="12.75"/>
    <row r="119" s="7" customFormat="1" ht="12.75"/>
    <row r="120" s="7" customFormat="1" ht="12.75"/>
    <row r="121" s="7" customFormat="1" ht="12.75"/>
    <row r="122" s="7" customFormat="1" ht="12.75"/>
    <row r="123" s="7" customFormat="1" ht="12.75"/>
    <row r="124" s="7" customFormat="1" ht="12.75"/>
    <row r="125" s="7" customFormat="1" ht="12.75"/>
    <row r="126" s="7" customFormat="1" ht="12.75"/>
    <row r="127" s="7" customFormat="1" ht="12.75"/>
    <row r="128" s="7" customFormat="1" ht="12.75"/>
    <row r="129" s="7" customFormat="1" ht="12.75"/>
    <row r="130" s="7" customFormat="1" ht="12.75"/>
    <row r="131" s="7" customFormat="1" ht="12.75"/>
    <row r="132" s="7" customFormat="1" ht="12.75"/>
    <row r="133" s="7" customFormat="1" ht="12.75"/>
    <row r="134" s="7" customFormat="1" ht="12.75"/>
    <row r="135" s="7" customFormat="1" ht="12.75"/>
    <row r="136" s="7" customFormat="1" ht="12.75"/>
    <row r="137" s="7" customFormat="1" ht="12.75"/>
    <row r="138" s="7" customFormat="1" ht="12.75"/>
    <row r="139" s="7" customFormat="1" ht="12.75"/>
    <row r="140" s="7" customFormat="1" ht="12.75"/>
    <row r="141" s="7" customFormat="1" ht="12.75"/>
    <row r="142" s="7" customFormat="1" ht="12.75"/>
    <row r="143" s="7" customFormat="1" ht="12.75"/>
    <row r="144" s="7" customFormat="1" ht="12.75"/>
    <row r="145" s="7" customFormat="1" ht="12.75"/>
    <row r="146" s="7" customFormat="1" ht="12.75"/>
    <row r="147" s="7" customFormat="1" ht="12.75"/>
    <row r="148" s="7" customFormat="1" ht="12.75"/>
    <row r="149" s="7" customFormat="1" ht="12.75"/>
    <row r="150" s="7" customFormat="1" ht="12.75"/>
    <row r="151" s="7" customFormat="1" ht="12.75"/>
    <row r="152" s="7" customFormat="1" ht="12.75"/>
    <row r="153" s="7" customFormat="1" ht="12.75"/>
    <row r="154" s="7" customFormat="1" ht="12.75"/>
    <row r="155" s="7" customFormat="1" ht="12.75"/>
    <row r="156" s="7" customFormat="1" ht="12.75"/>
    <row r="157" s="7" customFormat="1" ht="12.75"/>
    <row r="158" s="7" customFormat="1" ht="12.75"/>
    <row r="159" s="7" customFormat="1" ht="12.75"/>
    <row r="160" s="7" customFormat="1" ht="12.75"/>
    <row r="161" s="7" customFormat="1" ht="12.75"/>
    <row r="162" s="7" customFormat="1" ht="12.75"/>
    <row r="163" s="7" customFormat="1" ht="12.75"/>
    <row r="164" s="7" customFormat="1" ht="12.75"/>
    <row r="165" s="7" customFormat="1" ht="12.75"/>
    <row r="166" s="7" customFormat="1" ht="12.75"/>
    <row r="167" s="7" customFormat="1" ht="12.75"/>
    <row r="168" s="7" customFormat="1" ht="12.75"/>
    <row r="169" s="7" customFormat="1" ht="12.75"/>
    <row r="170" s="7" customFormat="1" ht="12.75"/>
    <row r="171" s="7" customFormat="1" ht="12.75"/>
    <row r="172" s="7" customFormat="1" ht="12.75"/>
    <row r="173" s="7" customFormat="1" ht="12.75"/>
    <row r="174" s="7" customFormat="1" ht="12.75"/>
    <row r="175" s="7" customFormat="1" ht="12.75"/>
    <row r="176" s="7" customFormat="1" ht="12.75"/>
    <row r="177" s="7" customFormat="1" ht="12.75"/>
    <row r="178" s="7" customFormat="1" ht="12.75"/>
    <row r="179" s="7" customFormat="1" ht="12.75"/>
    <row r="180" s="7" customFormat="1" ht="12.75"/>
    <row r="181" s="7" customFormat="1" ht="12.75"/>
    <row r="182" s="7" customFormat="1" ht="12.75"/>
    <row r="183" s="7" customFormat="1" ht="12.75"/>
    <row r="184" s="7" customFormat="1" ht="12.75"/>
    <row r="185" s="7" customFormat="1" ht="12.75"/>
    <row r="186" s="7" customFormat="1" ht="12.75"/>
    <row r="187" s="7" customFormat="1" ht="12.75"/>
    <row r="188" s="7" customFormat="1" ht="12.75"/>
    <row r="189" s="7" customFormat="1" ht="12.75"/>
    <row r="190" s="7" customFormat="1" ht="12.75"/>
    <row r="191" s="7" customFormat="1" ht="12.75"/>
  </sheetData>
  <sheetProtection/>
  <mergeCells count="3">
    <mergeCell ref="C5:O5"/>
    <mergeCell ref="B3:N3"/>
    <mergeCell ref="H1:O2"/>
  </mergeCells>
  <printOptions/>
  <pageMargins left="0.9448818897637796" right="0.7480314960629921" top="0.34" bottom="0.984251968503937" header="0.5118110236220472" footer="0.5118110236220472"/>
  <pageSetup horizontalDpi="600" verticalDpi="600" orientation="portrait" paperSize="9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57"/>
  <sheetViews>
    <sheetView view="pageBreakPreview" zoomScale="68" zoomScaleSheetLayoutView="68" zoomScalePageLayoutView="0" workbookViewId="0" topLeftCell="A1">
      <pane xSplit="2" ySplit="8" topLeftCell="C39" activePane="bottomRight" state="frozen"/>
      <selection pane="topLeft" activeCell="A1" sqref="A1"/>
      <selection pane="topRight" activeCell="C1" sqref="C1"/>
      <selection pane="bottomLeft" activeCell="A6" sqref="A6"/>
      <selection pane="bottomRight" activeCell="H5" sqref="H5"/>
    </sheetView>
  </sheetViews>
  <sheetFormatPr defaultColWidth="9.140625" defaultRowHeight="12.75"/>
  <cols>
    <col min="1" max="1" width="5.140625" style="0" customWidth="1"/>
    <col min="2" max="2" width="37.00390625" style="0" customWidth="1"/>
    <col min="3" max="3" width="8.00390625" style="0" customWidth="1"/>
    <col min="4" max="4" width="8.421875" style="0" customWidth="1"/>
    <col min="5" max="5" width="7.28125" style="0" customWidth="1"/>
    <col min="6" max="6" width="7.00390625" style="0" customWidth="1"/>
    <col min="7" max="7" width="6.57421875" style="0" customWidth="1"/>
    <col min="8" max="8" width="7.28125" style="0" customWidth="1"/>
    <col min="9" max="9" width="6.57421875" style="0" customWidth="1"/>
    <col min="10" max="10" width="6.7109375" style="0" customWidth="1"/>
    <col min="14" max="15" width="8.7109375" style="0" customWidth="1"/>
    <col min="16" max="16" width="9.140625" style="7" customWidth="1"/>
  </cols>
  <sheetData>
    <row r="1" spans="8:16" ht="23.25" customHeight="1">
      <c r="H1" s="489" t="s">
        <v>189</v>
      </c>
      <c r="I1" s="490"/>
      <c r="J1" s="490"/>
      <c r="K1" s="490"/>
      <c r="L1" s="490"/>
      <c r="M1" s="490"/>
      <c r="N1" s="490"/>
      <c r="O1" s="490"/>
      <c r="P1" s="73"/>
    </row>
    <row r="2" spans="8:16" ht="12.75">
      <c r="H2" s="490"/>
      <c r="I2" s="490"/>
      <c r="J2" s="490"/>
      <c r="K2" s="490"/>
      <c r="L2" s="490"/>
      <c r="M2" s="490"/>
      <c r="N2" s="490"/>
      <c r="O2" s="490"/>
      <c r="P2" s="73"/>
    </row>
    <row r="3" spans="8:16" ht="12.75">
      <c r="H3" s="490"/>
      <c r="I3" s="490"/>
      <c r="J3" s="490"/>
      <c r="K3" s="490"/>
      <c r="L3" s="490"/>
      <c r="M3" s="490"/>
      <c r="N3" s="490"/>
      <c r="O3" s="490"/>
      <c r="P3" s="73"/>
    </row>
    <row r="4" spans="8:16" ht="30.75" customHeight="1">
      <c r="H4" s="490"/>
      <c r="I4" s="490"/>
      <c r="J4" s="490"/>
      <c r="K4" s="490"/>
      <c r="L4" s="490"/>
      <c r="M4" s="490"/>
      <c r="N4" s="490"/>
      <c r="O4" s="490"/>
      <c r="P4" s="73"/>
    </row>
    <row r="5" spans="1:15" ht="32.25" customHeight="1">
      <c r="A5" s="2"/>
      <c r="B5" s="218" t="s">
        <v>171</v>
      </c>
      <c r="C5" s="218"/>
      <c r="D5" s="218"/>
      <c r="E5" s="218"/>
      <c r="F5" s="218"/>
      <c r="G5" s="218"/>
      <c r="H5" s="218"/>
      <c r="I5" s="218"/>
      <c r="J5" s="218"/>
      <c r="K5" s="475"/>
      <c r="L5" s="475"/>
      <c r="M5" s="475"/>
      <c r="N5" s="8"/>
      <c r="O5" s="8"/>
    </row>
    <row r="6" spans="1:15" ht="15.75">
      <c r="A6" s="4"/>
      <c r="B6" s="4"/>
      <c r="C6" s="3"/>
      <c r="D6" s="9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s="27" customFormat="1" ht="31.5">
      <c r="A7" s="140" t="s">
        <v>0</v>
      </c>
      <c r="B7" s="140" t="s">
        <v>1</v>
      </c>
      <c r="C7" s="491" t="s">
        <v>54</v>
      </c>
      <c r="D7" s="491"/>
      <c r="E7" s="491"/>
      <c r="F7" s="491"/>
      <c r="G7" s="491"/>
      <c r="H7" s="491"/>
      <c r="I7" s="491"/>
      <c r="J7" s="491"/>
      <c r="K7" s="491"/>
      <c r="L7" s="491"/>
      <c r="M7" s="491"/>
      <c r="N7" s="491"/>
      <c r="O7" s="491"/>
    </row>
    <row r="8" spans="1:15" s="27" customFormat="1" ht="15" customHeight="1">
      <c r="A8" s="141" t="s">
        <v>2</v>
      </c>
      <c r="B8" s="141" t="s">
        <v>3</v>
      </c>
      <c r="C8" s="142" t="s">
        <v>33</v>
      </c>
      <c r="D8" s="142" t="s">
        <v>34</v>
      </c>
      <c r="E8" s="142" t="s">
        <v>35</v>
      </c>
      <c r="F8" s="142" t="s">
        <v>36</v>
      </c>
      <c r="G8" s="142" t="s">
        <v>37</v>
      </c>
      <c r="H8" s="142" t="s">
        <v>38</v>
      </c>
      <c r="I8" s="142" t="s">
        <v>39</v>
      </c>
      <c r="J8" s="142" t="s">
        <v>40</v>
      </c>
      <c r="K8" s="142" t="s">
        <v>41</v>
      </c>
      <c r="L8" s="142" t="s">
        <v>42</v>
      </c>
      <c r="M8" s="142" t="s">
        <v>43</v>
      </c>
      <c r="N8" s="142" t="s">
        <v>44</v>
      </c>
      <c r="O8" s="142" t="s">
        <v>48</v>
      </c>
    </row>
    <row r="9" spans="1:15" s="433" customFormat="1" ht="15" customHeight="1">
      <c r="A9" s="323" t="s">
        <v>4</v>
      </c>
      <c r="B9" s="323" t="s">
        <v>139</v>
      </c>
      <c r="C9" s="432">
        <f aca="true" t="shared" si="0" ref="C9:O9">SUM(C10:C11)</f>
        <v>0</v>
      </c>
      <c r="D9" s="432">
        <f t="shared" si="0"/>
        <v>0</v>
      </c>
      <c r="E9" s="432">
        <f t="shared" si="0"/>
        <v>0</v>
      </c>
      <c r="F9" s="432">
        <f t="shared" si="0"/>
        <v>0</v>
      </c>
      <c r="G9" s="432">
        <f t="shared" si="0"/>
        <v>0</v>
      </c>
      <c r="H9" s="432">
        <f t="shared" si="0"/>
        <v>0</v>
      </c>
      <c r="I9" s="432">
        <f t="shared" si="0"/>
        <v>0</v>
      </c>
      <c r="J9" s="432">
        <f t="shared" si="0"/>
        <v>0</v>
      </c>
      <c r="K9" s="432">
        <f t="shared" si="0"/>
        <v>0</v>
      </c>
      <c r="L9" s="432">
        <f t="shared" si="0"/>
        <v>0</v>
      </c>
      <c r="M9" s="432">
        <f t="shared" si="0"/>
        <v>0</v>
      </c>
      <c r="N9" s="432">
        <f t="shared" si="0"/>
        <v>0</v>
      </c>
      <c r="O9" s="432">
        <f t="shared" si="0"/>
        <v>0</v>
      </c>
    </row>
    <row r="10" spans="1:16" s="437" customFormat="1" ht="15" customHeight="1">
      <c r="A10" s="361"/>
      <c r="B10" s="361" t="s">
        <v>5</v>
      </c>
      <c r="C10" s="434"/>
      <c r="D10" s="434"/>
      <c r="E10" s="434"/>
      <c r="F10" s="434"/>
      <c r="G10" s="434"/>
      <c r="H10" s="434"/>
      <c r="I10" s="434"/>
      <c r="J10" s="434"/>
      <c r="K10" s="434"/>
      <c r="L10" s="434"/>
      <c r="M10" s="434"/>
      <c r="N10" s="434"/>
      <c r="O10" s="435">
        <f aca="true" t="shared" si="1" ref="O10:O17">SUM(C10:N10)</f>
        <v>0</v>
      </c>
      <c r="P10" s="436"/>
    </row>
    <row r="11" spans="1:16" s="440" customFormat="1" ht="15" customHeight="1">
      <c r="A11" s="376"/>
      <c r="B11" s="324" t="s">
        <v>72</v>
      </c>
      <c r="C11" s="183"/>
      <c r="D11" s="183"/>
      <c r="E11" s="183"/>
      <c r="F11" s="183"/>
      <c r="G11" s="183"/>
      <c r="H11" s="183"/>
      <c r="I11" s="183"/>
      <c r="J11" s="183"/>
      <c r="K11" s="183"/>
      <c r="L11" s="183"/>
      <c r="M11" s="183"/>
      <c r="N11" s="183"/>
      <c r="O11" s="438">
        <f t="shared" si="1"/>
        <v>0</v>
      </c>
      <c r="P11" s="439"/>
    </row>
    <row r="12" spans="1:15" s="433" customFormat="1" ht="45.75" customHeight="1">
      <c r="A12" s="323" t="s">
        <v>6</v>
      </c>
      <c r="B12" s="323" t="s">
        <v>145</v>
      </c>
      <c r="C12" s="432">
        <f>SUM(C13:C16)</f>
        <v>108</v>
      </c>
      <c r="D12" s="432">
        <f aca="true" t="shared" si="2" ref="D12:N12">SUM(D13:D16)</f>
        <v>138</v>
      </c>
      <c r="E12" s="432">
        <f t="shared" si="2"/>
        <v>144</v>
      </c>
      <c r="F12" s="432">
        <f t="shared" si="2"/>
        <v>167</v>
      </c>
      <c r="G12" s="432">
        <f t="shared" si="2"/>
        <v>174</v>
      </c>
      <c r="H12" s="432">
        <f t="shared" si="2"/>
        <v>150</v>
      </c>
      <c r="I12" s="432">
        <f t="shared" si="2"/>
        <v>118</v>
      </c>
      <c r="J12" s="432">
        <f t="shared" si="2"/>
        <v>121</v>
      </c>
      <c r="K12" s="432">
        <f t="shared" si="2"/>
        <v>114</v>
      </c>
      <c r="L12" s="432">
        <f t="shared" si="2"/>
        <v>109</v>
      </c>
      <c r="M12" s="432">
        <f t="shared" si="2"/>
        <v>133</v>
      </c>
      <c r="N12" s="432">
        <f t="shared" si="2"/>
        <v>123</v>
      </c>
      <c r="O12" s="432">
        <f t="shared" si="1"/>
        <v>1599</v>
      </c>
    </row>
    <row r="13" spans="1:16" s="440" customFormat="1" ht="15.75">
      <c r="A13" s="371"/>
      <c r="B13" s="319" t="s">
        <v>47</v>
      </c>
      <c r="C13" s="441"/>
      <c r="D13" s="441"/>
      <c r="E13" s="441"/>
      <c r="F13" s="441"/>
      <c r="G13" s="441"/>
      <c r="H13" s="441"/>
      <c r="I13" s="441"/>
      <c r="J13" s="441"/>
      <c r="K13" s="441"/>
      <c r="L13" s="441"/>
      <c r="M13" s="441"/>
      <c r="N13" s="441"/>
      <c r="O13" s="442">
        <f t="shared" si="1"/>
        <v>0</v>
      </c>
      <c r="P13" s="439"/>
    </row>
    <row r="14" spans="1:17" s="446" customFormat="1" ht="15.75">
      <c r="A14" s="443"/>
      <c r="B14" s="443" t="s">
        <v>124</v>
      </c>
      <c r="C14" s="444"/>
      <c r="D14" s="444"/>
      <c r="E14" s="444"/>
      <c r="F14" s="444"/>
      <c r="G14" s="444"/>
      <c r="H14" s="444"/>
      <c r="I14" s="444"/>
      <c r="J14" s="444"/>
      <c r="K14" s="444"/>
      <c r="L14" s="444"/>
      <c r="M14" s="444"/>
      <c r="N14" s="444"/>
      <c r="O14" s="445">
        <f t="shared" si="1"/>
        <v>0</v>
      </c>
      <c r="Q14" s="447"/>
    </row>
    <row r="15" spans="1:17" s="450" customFormat="1" ht="15.75">
      <c r="A15" s="322"/>
      <c r="B15" s="322" t="s">
        <v>137</v>
      </c>
      <c r="C15" s="448">
        <v>82</v>
      </c>
      <c r="D15" s="448">
        <v>112</v>
      </c>
      <c r="E15" s="448">
        <v>118</v>
      </c>
      <c r="F15" s="448">
        <v>119</v>
      </c>
      <c r="G15" s="448">
        <v>126</v>
      </c>
      <c r="H15" s="448">
        <v>102</v>
      </c>
      <c r="I15" s="448">
        <v>81</v>
      </c>
      <c r="J15" s="448">
        <v>84</v>
      </c>
      <c r="K15" s="448">
        <v>77</v>
      </c>
      <c r="L15" s="448">
        <v>83</v>
      </c>
      <c r="M15" s="448">
        <v>107</v>
      </c>
      <c r="N15" s="448">
        <v>97</v>
      </c>
      <c r="O15" s="449">
        <f t="shared" si="1"/>
        <v>1188</v>
      </c>
      <c r="Q15" s="451"/>
    </row>
    <row r="16" spans="1:17" s="450" customFormat="1" ht="15.75">
      <c r="A16" s="322"/>
      <c r="B16" s="322" t="s">
        <v>129</v>
      </c>
      <c r="C16" s="448">
        <v>26</v>
      </c>
      <c r="D16" s="448">
        <v>26</v>
      </c>
      <c r="E16" s="448">
        <v>26</v>
      </c>
      <c r="F16" s="448">
        <v>48</v>
      </c>
      <c r="G16" s="448">
        <v>48</v>
      </c>
      <c r="H16" s="448">
        <v>48</v>
      </c>
      <c r="I16" s="448">
        <v>37</v>
      </c>
      <c r="J16" s="448">
        <v>37</v>
      </c>
      <c r="K16" s="448">
        <v>37</v>
      </c>
      <c r="L16" s="448">
        <v>26</v>
      </c>
      <c r="M16" s="448">
        <v>26</v>
      </c>
      <c r="N16" s="448">
        <v>26</v>
      </c>
      <c r="O16" s="449">
        <f t="shared" si="1"/>
        <v>411</v>
      </c>
      <c r="Q16" s="451"/>
    </row>
    <row r="17" spans="1:15" s="433" customFormat="1" ht="15" customHeight="1">
      <c r="A17" s="323" t="s">
        <v>7</v>
      </c>
      <c r="B17" s="323" t="s">
        <v>26</v>
      </c>
      <c r="C17" s="432">
        <f>SUM(C18:C35)</f>
        <v>98.7</v>
      </c>
      <c r="D17" s="432">
        <f aca="true" t="shared" si="3" ref="D17:N17">SUM(D18:D35)</f>
        <v>71.7</v>
      </c>
      <c r="E17" s="432">
        <f t="shared" si="3"/>
        <v>66.30000000000001</v>
      </c>
      <c r="F17" s="432">
        <f t="shared" si="3"/>
        <v>63.7</v>
      </c>
      <c r="G17" s="432">
        <f t="shared" si="3"/>
        <v>62.7</v>
      </c>
      <c r="H17" s="432">
        <f t="shared" si="3"/>
        <v>64.5</v>
      </c>
      <c r="I17" s="432">
        <f t="shared" si="3"/>
        <v>62.6</v>
      </c>
      <c r="J17" s="432">
        <f t="shared" si="3"/>
        <v>85.2</v>
      </c>
      <c r="K17" s="432">
        <f t="shared" si="3"/>
        <v>63.8</v>
      </c>
      <c r="L17" s="432">
        <f t="shared" si="3"/>
        <v>61.8</v>
      </c>
      <c r="M17" s="432">
        <f t="shared" si="3"/>
        <v>69.4</v>
      </c>
      <c r="N17" s="432">
        <f t="shared" si="3"/>
        <v>59.4</v>
      </c>
      <c r="O17" s="432">
        <f t="shared" si="1"/>
        <v>829.8</v>
      </c>
    </row>
    <row r="18" spans="1:16" s="440" customFormat="1" ht="15" customHeight="1">
      <c r="A18" s="376"/>
      <c r="B18" s="324" t="s">
        <v>55</v>
      </c>
      <c r="C18" s="452">
        <v>3.7</v>
      </c>
      <c r="D18" s="452">
        <v>1.2</v>
      </c>
      <c r="E18" s="452">
        <v>1.2</v>
      </c>
      <c r="F18" s="452">
        <v>1.2</v>
      </c>
      <c r="G18" s="452">
        <v>1.2</v>
      </c>
      <c r="H18" s="452">
        <v>1</v>
      </c>
      <c r="I18" s="452">
        <v>1</v>
      </c>
      <c r="J18" s="452">
        <v>3</v>
      </c>
      <c r="K18" s="452">
        <v>3</v>
      </c>
      <c r="L18" s="452">
        <v>1</v>
      </c>
      <c r="M18" s="452">
        <v>5.6</v>
      </c>
      <c r="N18" s="452">
        <v>1.8</v>
      </c>
      <c r="O18" s="442">
        <f aca="true" t="shared" si="4" ref="O18:O35">SUM(C18:N18)</f>
        <v>24.900000000000002</v>
      </c>
      <c r="P18" s="439"/>
    </row>
    <row r="19" spans="1:16" s="440" customFormat="1" ht="15" customHeight="1">
      <c r="A19" s="376"/>
      <c r="B19" s="324" t="s">
        <v>27</v>
      </c>
      <c r="C19" s="452"/>
      <c r="D19" s="452"/>
      <c r="E19" s="452"/>
      <c r="F19" s="452"/>
      <c r="G19" s="452"/>
      <c r="H19" s="452"/>
      <c r="I19" s="452"/>
      <c r="J19" s="452"/>
      <c r="K19" s="452"/>
      <c r="L19" s="452"/>
      <c r="M19" s="452"/>
      <c r="N19" s="452"/>
      <c r="O19" s="442">
        <f t="shared" si="4"/>
        <v>0</v>
      </c>
      <c r="P19" s="439"/>
    </row>
    <row r="20" spans="1:16" s="440" customFormat="1" ht="15" customHeight="1">
      <c r="A20" s="376"/>
      <c r="B20" s="324" t="s">
        <v>28</v>
      </c>
      <c r="C20" s="453">
        <v>4</v>
      </c>
      <c r="D20" s="453">
        <v>0.5</v>
      </c>
      <c r="E20" s="453">
        <v>0.5</v>
      </c>
      <c r="F20" s="453">
        <v>0.5</v>
      </c>
      <c r="G20" s="453">
        <v>2</v>
      </c>
      <c r="H20" s="453">
        <v>0.5</v>
      </c>
      <c r="I20" s="453">
        <v>2</v>
      </c>
      <c r="J20" s="453">
        <v>1.5</v>
      </c>
      <c r="K20" s="453">
        <v>0.5</v>
      </c>
      <c r="L20" s="453">
        <v>2</v>
      </c>
      <c r="M20" s="453">
        <v>4.5</v>
      </c>
      <c r="N20" s="453">
        <v>2.5</v>
      </c>
      <c r="O20" s="454">
        <f t="shared" si="4"/>
        <v>21</v>
      </c>
      <c r="P20" s="439"/>
    </row>
    <row r="21" spans="1:16" s="440" customFormat="1" ht="15" customHeight="1">
      <c r="A21" s="376"/>
      <c r="B21" s="324" t="s">
        <v>29</v>
      </c>
      <c r="C21" s="452"/>
      <c r="D21" s="452">
        <v>7</v>
      </c>
      <c r="E21" s="452">
        <v>4</v>
      </c>
      <c r="F21" s="452">
        <v>4</v>
      </c>
      <c r="G21" s="452">
        <v>1.5</v>
      </c>
      <c r="H21" s="452">
        <v>4</v>
      </c>
      <c r="I21" s="452">
        <v>1.6</v>
      </c>
      <c r="J21" s="452">
        <v>2.7</v>
      </c>
      <c r="K21" s="452">
        <v>2.3</v>
      </c>
      <c r="L21" s="452">
        <v>0.8</v>
      </c>
      <c r="M21" s="452">
        <v>0.3</v>
      </c>
      <c r="N21" s="452">
        <v>1.1</v>
      </c>
      <c r="O21" s="442">
        <f t="shared" si="4"/>
        <v>29.300000000000004</v>
      </c>
      <c r="P21" s="439"/>
    </row>
    <row r="22" spans="1:17" s="455" customFormat="1" ht="15.75">
      <c r="A22" s="322"/>
      <c r="B22" s="326" t="s">
        <v>121</v>
      </c>
      <c r="C22" s="448">
        <v>27</v>
      </c>
      <c r="D22" s="448">
        <v>27</v>
      </c>
      <c r="E22" s="448">
        <v>27.6</v>
      </c>
      <c r="F22" s="448">
        <v>28</v>
      </c>
      <c r="G22" s="448">
        <v>28</v>
      </c>
      <c r="H22" s="448">
        <v>28</v>
      </c>
      <c r="I22" s="448">
        <v>28</v>
      </c>
      <c r="J22" s="448">
        <v>28</v>
      </c>
      <c r="K22" s="448">
        <v>28</v>
      </c>
      <c r="L22" s="448">
        <v>28</v>
      </c>
      <c r="M22" s="448">
        <v>27</v>
      </c>
      <c r="N22" s="448">
        <v>27</v>
      </c>
      <c r="O22" s="449">
        <f>SUM(C22:N22)</f>
        <v>331.6</v>
      </c>
      <c r="Q22" s="456"/>
    </row>
    <row r="23" spans="1:17" s="457" customFormat="1" ht="31.5">
      <c r="A23" s="328"/>
      <c r="B23" s="325" t="s">
        <v>122</v>
      </c>
      <c r="C23" s="448">
        <v>10</v>
      </c>
      <c r="D23" s="448">
        <v>10</v>
      </c>
      <c r="E23" s="448">
        <v>10</v>
      </c>
      <c r="F23" s="448">
        <v>10</v>
      </c>
      <c r="G23" s="448">
        <v>10</v>
      </c>
      <c r="H23" s="448">
        <v>10</v>
      </c>
      <c r="I23" s="448">
        <v>10</v>
      </c>
      <c r="J23" s="448">
        <v>10</v>
      </c>
      <c r="K23" s="448">
        <v>10</v>
      </c>
      <c r="L23" s="448">
        <v>10</v>
      </c>
      <c r="M23" s="448">
        <v>10</v>
      </c>
      <c r="N23" s="448">
        <v>10</v>
      </c>
      <c r="O23" s="454">
        <f>SUM(C23:N23)</f>
        <v>120</v>
      </c>
      <c r="Q23" s="458"/>
    </row>
    <row r="24" spans="1:16" s="440" customFormat="1" ht="15" customHeight="1">
      <c r="A24" s="376"/>
      <c r="B24" s="324" t="s">
        <v>67</v>
      </c>
      <c r="C24" s="452">
        <v>54</v>
      </c>
      <c r="D24" s="452">
        <v>26</v>
      </c>
      <c r="E24" s="452">
        <v>23</v>
      </c>
      <c r="F24" s="452">
        <v>20</v>
      </c>
      <c r="G24" s="452">
        <v>20</v>
      </c>
      <c r="H24" s="452">
        <v>21</v>
      </c>
      <c r="I24" s="452">
        <v>20</v>
      </c>
      <c r="J24" s="452">
        <v>40</v>
      </c>
      <c r="K24" s="452">
        <v>20</v>
      </c>
      <c r="L24" s="452">
        <v>20</v>
      </c>
      <c r="M24" s="452">
        <v>22</v>
      </c>
      <c r="N24" s="452">
        <v>17</v>
      </c>
      <c r="O24" s="442">
        <f t="shared" si="4"/>
        <v>303</v>
      </c>
      <c r="P24" s="439"/>
    </row>
    <row r="25" spans="1:16" s="440" customFormat="1" ht="15" customHeight="1">
      <c r="A25" s="376"/>
      <c r="B25" s="324" t="s">
        <v>73</v>
      </c>
      <c r="C25" s="459"/>
      <c r="D25" s="459"/>
      <c r="E25" s="459"/>
      <c r="F25" s="459"/>
      <c r="G25" s="459"/>
      <c r="H25" s="459"/>
      <c r="I25" s="459"/>
      <c r="J25" s="459"/>
      <c r="K25" s="459"/>
      <c r="L25" s="459"/>
      <c r="M25" s="459"/>
      <c r="N25" s="459"/>
      <c r="O25" s="442">
        <f t="shared" si="4"/>
        <v>0</v>
      </c>
      <c r="P25" s="439"/>
    </row>
    <row r="26" spans="1:16" s="440" customFormat="1" ht="15" customHeight="1">
      <c r="A26" s="376"/>
      <c r="B26" s="324" t="s">
        <v>56</v>
      </c>
      <c r="C26" s="452"/>
      <c r="D26" s="452"/>
      <c r="E26" s="452"/>
      <c r="F26" s="452"/>
      <c r="G26" s="452"/>
      <c r="H26" s="452"/>
      <c r="I26" s="452"/>
      <c r="J26" s="452"/>
      <c r="K26" s="452"/>
      <c r="L26" s="452"/>
      <c r="M26" s="452"/>
      <c r="N26" s="452"/>
      <c r="O26" s="442">
        <f t="shared" si="4"/>
        <v>0</v>
      </c>
      <c r="P26" s="439"/>
    </row>
    <row r="27" spans="1:16" s="440" customFormat="1" ht="15" customHeight="1">
      <c r="A27" s="376"/>
      <c r="B27" s="324" t="s">
        <v>69</v>
      </c>
      <c r="C27" s="452"/>
      <c r="D27" s="452"/>
      <c r="E27" s="452"/>
      <c r="F27" s="452"/>
      <c r="G27" s="452"/>
      <c r="H27" s="452"/>
      <c r="I27" s="452"/>
      <c r="J27" s="452"/>
      <c r="K27" s="452"/>
      <c r="L27" s="452"/>
      <c r="M27" s="452"/>
      <c r="N27" s="452"/>
      <c r="O27" s="442">
        <f t="shared" si="4"/>
        <v>0</v>
      </c>
      <c r="P27" s="439"/>
    </row>
    <row r="28" spans="1:16" s="440" customFormat="1" ht="15" customHeight="1">
      <c r="A28" s="376"/>
      <c r="B28" s="324" t="s">
        <v>64</v>
      </c>
      <c r="C28" s="452"/>
      <c r="D28" s="452"/>
      <c r="E28" s="452"/>
      <c r="F28" s="452"/>
      <c r="G28" s="452"/>
      <c r="H28" s="452"/>
      <c r="I28" s="452"/>
      <c r="J28" s="452"/>
      <c r="K28" s="452"/>
      <c r="L28" s="452"/>
      <c r="M28" s="452"/>
      <c r="N28" s="452"/>
      <c r="O28" s="442">
        <f t="shared" si="4"/>
        <v>0</v>
      </c>
      <c r="P28" s="439"/>
    </row>
    <row r="29" spans="1:16" s="440" customFormat="1" ht="15" customHeight="1">
      <c r="A29" s="376"/>
      <c r="B29" s="324" t="s">
        <v>62</v>
      </c>
      <c r="C29" s="452"/>
      <c r="D29" s="452"/>
      <c r="E29" s="452"/>
      <c r="F29" s="452"/>
      <c r="G29" s="452"/>
      <c r="H29" s="452"/>
      <c r="I29" s="452"/>
      <c r="J29" s="452"/>
      <c r="K29" s="452"/>
      <c r="L29" s="452"/>
      <c r="M29" s="452"/>
      <c r="N29" s="452"/>
      <c r="O29" s="442">
        <f t="shared" si="4"/>
        <v>0</v>
      </c>
      <c r="P29" s="439"/>
    </row>
    <row r="30" spans="1:16" s="440" customFormat="1" ht="15" customHeight="1">
      <c r="A30" s="376"/>
      <c r="B30" s="324" t="s">
        <v>57</v>
      </c>
      <c r="C30" s="452"/>
      <c r="D30" s="452"/>
      <c r="E30" s="452"/>
      <c r="F30" s="452"/>
      <c r="G30" s="452"/>
      <c r="H30" s="452"/>
      <c r="I30" s="452"/>
      <c r="J30" s="452"/>
      <c r="K30" s="452"/>
      <c r="L30" s="452"/>
      <c r="M30" s="452"/>
      <c r="N30" s="452"/>
      <c r="O30" s="442">
        <f t="shared" si="4"/>
        <v>0</v>
      </c>
      <c r="P30" s="439"/>
    </row>
    <row r="31" spans="1:16" s="440" customFormat="1" ht="15" customHeight="1">
      <c r="A31" s="376"/>
      <c r="B31" s="324" t="s">
        <v>60</v>
      </c>
      <c r="C31" s="452"/>
      <c r="D31" s="452"/>
      <c r="E31" s="452"/>
      <c r="F31" s="452"/>
      <c r="G31" s="452"/>
      <c r="H31" s="452"/>
      <c r="I31" s="452"/>
      <c r="J31" s="452"/>
      <c r="K31" s="452"/>
      <c r="L31" s="452"/>
      <c r="M31" s="452"/>
      <c r="N31" s="452"/>
      <c r="O31" s="442">
        <f t="shared" si="4"/>
        <v>0</v>
      </c>
      <c r="P31" s="439"/>
    </row>
    <row r="32" spans="1:16" s="440" customFormat="1" ht="15" customHeight="1">
      <c r="A32" s="376"/>
      <c r="B32" s="324" t="s">
        <v>23</v>
      </c>
      <c r="C32" s="452"/>
      <c r="D32" s="452"/>
      <c r="E32" s="452"/>
      <c r="F32" s="452"/>
      <c r="G32" s="452"/>
      <c r="H32" s="452"/>
      <c r="I32" s="452"/>
      <c r="J32" s="452"/>
      <c r="K32" s="452"/>
      <c r="L32" s="452"/>
      <c r="M32" s="452"/>
      <c r="N32" s="452"/>
      <c r="O32" s="442">
        <f t="shared" si="4"/>
        <v>0</v>
      </c>
      <c r="P32" s="439"/>
    </row>
    <row r="33" spans="1:16" s="440" customFormat="1" ht="15" customHeight="1">
      <c r="A33" s="376"/>
      <c r="B33" s="324" t="s">
        <v>63</v>
      </c>
      <c r="C33" s="452"/>
      <c r="D33" s="452"/>
      <c r="E33" s="452"/>
      <c r="F33" s="452"/>
      <c r="G33" s="452"/>
      <c r="H33" s="452"/>
      <c r="I33" s="452"/>
      <c r="J33" s="452"/>
      <c r="K33" s="452"/>
      <c r="L33" s="452"/>
      <c r="M33" s="452"/>
      <c r="N33" s="452"/>
      <c r="O33" s="442">
        <f t="shared" si="4"/>
        <v>0</v>
      </c>
      <c r="P33" s="439"/>
    </row>
    <row r="34" spans="1:16" s="440" customFormat="1" ht="15" customHeight="1">
      <c r="A34" s="376"/>
      <c r="B34" s="324" t="s">
        <v>58</v>
      </c>
      <c r="C34" s="452"/>
      <c r="D34" s="452"/>
      <c r="E34" s="452"/>
      <c r="F34" s="452"/>
      <c r="G34" s="452"/>
      <c r="H34" s="452"/>
      <c r="I34" s="452"/>
      <c r="J34" s="452"/>
      <c r="K34" s="452"/>
      <c r="L34" s="452"/>
      <c r="M34" s="452"/>
      <c r="N34" s="452"/>
      <c r="O34" s="442">
        <f t="shared" si="4"/>
        <v>0</v>
      </c>
      <c r="P34" s="439"/>
    </row>
    <row r="35" spans="1:16" s="440" customFormat="1" ht="15" customHeight="1">
      <c r="A35" s="376"/>
      <c r="B35" s="324" t="s">
        <v>24</v>
      </c>
      <c r="C35" s="452"/>
      <c r="D35" s="452"/>
      <c r="E35" s="452"/>
      <c r="F35" s="452"/>
      <c r="G35" s="452"/>
      <c r="H35" s="452"/>
      <c r="I35" s="452"/>
      <c r="J35" s="452"/>
      <c r="K35" s="452"/>
      <c r="L35" s="452"/>
      <c r="M35" s="452"/>
      <c r="N35" s="452"/>
      <c r="O35" s="442">
        <f t="shared" si="4"/>
        <v>0</v>
      </c>
      <c r="P35" s="439"/>
    </row>
    <row r="36" spans="1:15" s="433" customFormat="1" ht="15" customHeight="1">
      <c r="A36" s="323" t="s">
        <v>8</v>
      </c>
      <c r="B36" s="323" t="s">
        <v>30</v>
      </c>
      <c r="C36" s="432">
        <f aca="true" t="shared" si="5" ref="C36:O36">SUM(C37:C54)</f>
        <v>581.2</v>
      </c>
      <c r="D36" s="432">
        <f t="shared" si="5"/>
        <v>747.3</v>
      </c>
      <c r="E36" s="432">
        <f t="shared" si="5"/>
        <v>537.2</v>
      </c>
      <c r="F36" s="432">
        <f t="shared" si="5"/>
        <v>514.2</v>
      </c>
      <c r="G36" s="432">
        <f t="shared" si="5"/>
        <v>591</v>
      </c>
      <c r="H36" s="432">
        <f t="shared" si="5"/>
        <v>503</v>
      </c>
      <c r="I36" s="432">
        <f t="shared" si="5"/>
        <v>266</v>
      </c>
      <c r="J36" s="432">
        <f t="shared" si="5"/>
        <v>366.6</v>
      </c>
      <c r="K36" s="432">
        <f t="shared" si="5"/>
        <v>601.8</v>
      </c>
      <c r="L36" s="432">
        <f t="shared" si="5"/>
        <v>751.1</v>
      </c>
      <c r="M36" s="432">
        <f t="shared" si="5"/>
        <v>944</v>
      </c>
      <c r="N36" s="432">
        <f t="shared" si="5"/>
        <v>667.8000000000001</v>
      </c>
      <c r="O36" s="432">
        <f t="shared" si="5"/>
        <v>7071.2</v>
      </c>
    </row>
    <row r="37" spans="1:17" s="440" customFormat="1" ht="15" customHeight="1">
      <c r="A37" s="376"/>
      <c r="B37" s="324" t="s">
        <v>96</v>
      </c>
      <c r="C37" s="452">
        <v>268</v>
      </c>
      <c r="D37" s="452">
        <v>443</v>
      </c>
      <c r="E37" s="452">
        <v>224</v>
      </c>
      <c r="F37" s="452">
        <v>234</v>
      </c>
      <c r="G37" s="452">
        <v>297</v>
      </c>
      <c r="H37" s="452">
        <v>214</v>
      </c>
      <c r="I37" s="452">
        <v>122</v>
      </c>
      <c r="J37" s="452">
        <v>134</v>
      </c>
      <c r="K37" s="452">
        <v>305</v>
      </c>
      <c r="L37" s="452">
        <v>342</v>
      </c>
      <c r="M37" s="452">
        <v>564</v>
      </c>
      <c r="N37" s="452">
        <v>329</v>
      </c>
      <c r="O37" s="442">
        <f>SUM(C37:N37)</f>
        <v>3476</v>
      </c>
      <c r="P37" s="439"/>
      <c r="Q37" s="460"/>
    </row>
    <row r="38" spans="1:17" s="440" customFormat="1" ht="15" customHeight="1">
      <c r="A38" s="376"/>
      <c r="B38" s="324" t="s">
        <v>92</v>
      </c>
      <c r="C38" s="452">
        <v>39.2</v>
      </c>
      <c r="D38" s="452">
        <v>49.3</v>
      </c>
      <c r="E38" s="452">
        <v>54.2</v>
      </c>
      <c r="F38" s="452">
        <v>67.2</v>
      </c>
      <c r="G38" s="452">
        <v>64</v>
      </c>
      <c r="H38" s="452">
        <v>56</v>
      </c>
      <c r="I38" s="452">
        <v>21</v>
      </c>
      <c r="J38" s="452">
        <v>61.6</v>
      </c>
      <c r="K38" s="452">
        <v>58.8</v>
      </c>
      <c r="L38" s="452">
        <v>107.5</v>
      </c>
      <c r="M38" s="452">
        <v>29</v>
      </c>
      <c r="N38" s="452">
        <v>81.2</v>
      </c>
      <c r="O38" s="442">
        <f aca="true" t="shared" si="6" ref="O38:O53">SUM(C38:N38)</f>
        <v>689</v>
      </c>
      <c r="P38" s="439"/>
      <c r="Q38" s="460"/>
    </row>
    <row r="39" spans="1:16" s="440" customFormat="1" ht="15" customHeight="1">
      <c r="A39" s="376"/>
      <c r="B39" s="324" t="s">
        <v>99</v>
      </c>
      <c r="C39" s="452"/>
      <c r="D39" s="452"/>
      <c r="E39" s="452"/>
      <c r="F39" s="452"/>
      <c r="G39" s="452"/>
      <c r="H39" s="452"/>
      <c r="I39" s="452"/>
      <c r="J39" s="452"/>
      <c r="K39" s="452"/>
      <c r="L39" s="452"/>
      <c r="M39" s="452"/>
      <c r="N39" s="452"/>
      <c r="O39" s="442">
        <f t="shared" si="6"/>
        <v>0</v>
      </c>
      <c r="P39" s="439"/>
    </row>
    <row r="40" spans="1:16" s="440" customFormat="1" ht="15" customHeight="1">
      <c r="A40" s="376"/>
      <c r="B40" s="324" t="s">
        <v>84</v>
      </c>
      <c r="C40" s="452"/>
      <c r="D40" s="452"/>
      <c r="E40" s="452"/>
      <c r="F40" s="452"/>
      <c r="G40" s="452"/>
      <c r="H40" s="452"/>
      <c r="I40" s="452"/>
      <c r="J40" s="452"/>
      <c r="K40" s="452"/>
      <c r="L40" s="452"/>
      <c r="M40" s="452"/>
      <c r="N40" s="452"/>
      <c r="O40" s="442">
        <f t="shared" si="6"/>
        <v>0</v>
      </c>
      <c r="P40" s="439"/>
    </row>
    <row r="41" spans="1:16" s="440" customFormat="1" ht="15" customHeight="1">
      <c r="A41" s="376"/>
      <c r="B41" s="324" t="s">
        <v>101</v>
      </c>
      <c r="C41" s="452"/>
      <c r="D41" s="452"/>
      <c r="E41" s="452"/>
      <c r="F41" s="452"/>
      <c r="G41" s="452"/>
      <c r="H41" s="452"/>
      <c r="I41" s="452"/>
      <c r="J41" s="452"/>
      <c r="K41" s="452"/>
      <c r="L41" s="452"/>
      <c r="M41" s="452"/>
      <c r="N41" s="452"/>
      <c r="O41" s="442">
        <f t="shared" si="6"/>
        <v>0</v>
      </c>
      <c r="P41" s="439"/>
    </row>
    <row r="42" spans="1:16" s="440" customFormat="1" ht="15" customHeight="1">
      <c r="A42" s="376"/>
      <c r="B42" s="324" t="s">
        <v>108</v>
      </c>
      <c r="C42" s="452">
        <v>140</v>
      </c>
      <c r="D42" s="452">
        <v>160</v>
      </c>
      <c r="E42" s="452">
        <v>153</v>
      </c>
      <c r="F42" s="452">
        <v>140</v>
      </c>
      <c r="G42" s="452">
        <v>168</v>
      </c>
      <c r="H42" s="452">
        <v>135</v>
      </c>
      <c r="I42" s="452">
        <v>80</v>
      </c>
      <c r="J42" s="452">
        <v>102</v>
      </c>
      <c r="K42" s="452">
        <v>160</v>
      </c>
      <c r="L42" s="452">
        <v>170</v>
      </c>
      <c r="M42" s="452">
        <v>170</v>
      </c>
      <c r="N42" s="452">
        <v>170</v>
      </c>
      <c r="O42" s="442">
        <f t="shared" si="6"/>
        <v>1748</v>
      </c>
      <c r="P42" s="439"/>
    </row>
    <row r="43" spans="1:16" s="440" customFormat="1" ht="15" customHeight="1">
      <c r="A43" s="376"/>
      <c r="B43" s="324" t="s">
        <v>85</v>
      </c>
      <c r="C43" s="452"/>
      <c r="D43" s="452"/>
      <c r="E43" s="452"/>
      <c r="F43" s="452"/>
      <c r="G43" s="452"/>
      <c r="H43" s="452"/>
      <c r="I43" s="452"/>
      <c r="J43" s="452"/>
      <c r="K43" s="452"/>
      <c r="L43" s="452"/>
      <c r="M43" s="452"/>
      <c r="N43" s="452"/>
      <c r="O43" s="442">
        <f t="shared" si="6"/>
        <v>0</v>
      </c>
      <c r="P43" s="439"/>
    </row>
    <row r="44" spans="1:16" s="440" customFormat="1" ht="15" customHeight="1">
      <c r="A44" s="376"/>
      <c r="B44" s="324" t="s">
        <v>117</v>
      </c>
      <c r="C44" s="452"/>
      <c r="D44" s="452"/>
      <c r="E44" s="452"/>
      <c r="F44" s="452"/>
      <c r="G44" s="452"/>
      <c r="H44" s="452"/>
      <c r="I44" s="452"/>
      <c r="J44" s="452"/>
      <c r="K44" s="452"/>
      <c r="L44" s="452"/>
      <c r="M44" s="452"/>
      <c r="N44" s="452"/>
      <c r="O44" s="442">
        <f t="shared" si="6"/>
        <v>0</v>
      </c>
      <c r="P44" s="439"/>
    </row>
    <row r="45" spans="1:16" s="440" customFormat="1" ht="15" customHeight="1">
      <c r="A45" s="376"/>
      <c r="B45" s="324" t="s">
        <v>112</v>
      </c>
      <c r="C45" s="459">
        <v>39</v>
      </c>
      <c r="D45" s="459">
        <v>39</v>
      </c>
      <c r="E45" s="459">
        <v>39</v>
      </c>
      <c r="F45" s="459">
        <v>41</v>
      </c>
      <c r="G45" s="459">
        <v>31</v>
      </c>
      <c r="H45" s="459">
        <v>67</v>
      </c>
      <c r="I45" s="459">
        <v>19</v>
      </c>
      <c r="J45" s="459">
        <v>51</v>
      </c>
      <c r="K45" s="459">
        <v>63</v>
      </c>
      <c r="L45" s="459">
        <v>87</v>
      </c>
      <c r="M45" s="459">
        <v>136</v>
      </c>
      <c r="N45" s="459">
        <v>62</v>
      </c>
      <c r="O45" s="442">
        <f t="shared" si="6"/>
        <v>674</v>
      </c>
      <c r="P45" s="439"/>
    </row>
    <row r="46" spans="1:16" s="440" customFormat="1" ht="15" customHeight="1">
      <c r="A46" s="376"/>
      <c r="B46" s="324" t="s">
        <v>80</v>
      </c>
      <c r="C46" s="452"/>
      <c r="D46" s="452"/>
      <c r="E46" s="452"/>
      <c r="F46" s="452"/>
      <c r="G46" s="452"/>
      <c r="H46" s="452"/>
      <c r="I46" s="452"/>
      <c r="J46" s="452"/>
      <c r="K46" s="452"/>
      <c r="L46" s="452"/>
      <c r="M46" s="452"/>
      <c r="N46" s="452"/>
      <c r="O46" s="442">
        <f t="shared" si="6"/>
        <v>0</v>
      </c>
      <c r="P46" s="439"/>
    </row>
    <row r="47" spans="1:16" s="440" customFormat="1" ht="15" customHeight="1">
      <c r="A47" s="376"/>
      <c r="B47" s="324" t="s">
        <v>180</v>
      </c>
      <c r="C47" s="452"/>
      <c r="D47" s="452"/>
      <c r="E47" s="452"/>
      <c r="F47" s="452"/>
      <c r="G47" s="452"/>
      <c r="H47" s="452"/>
      <c r="I47" s="452"/>
      <c r="J47" s="452"/>
      <c r="K47" s="452"/>
      <c r="L47" s="452"/>
      <c r="M47" s="452"/>
      <c r="N47" s="452"/>
      <c r="O47" s="442">
        <f t="shared" si="6"/>
        <v>0</v>
      </c>
      <c r="P47" s="439"/>
    </row>
    <row r="48" spans="1:17" s="439" customFormat="1" ht="15.75">
      <c r="A48" s="319"/>
      <c r="B48" s="324" t="s">
        <v>116</v>
      </c>
      <c r="C48" s="452"/>
      <c r="D48" s="452"/>
      <c r="E48" s="452"/>
      <c r="F48" s="452"/>
      <c r="G48" s="452"/>
      <c r="H48" s="452"/>
      <c r="I48" s="452"/>
      <c r="J48" s="452"/>
      <c r="K48" s="452"/>
      <c r="L48" s="452"/>
      <c r="M48" s="452"/>
      <c r="N48" s="452"/>
      <c r="O48" s="442">
        <f t="shared" si="6"/>
        <v>0</v>
      </c>
      <c r="Q48" s="461"/>
    </row>
    <row r="49" spans="1:16" s="440" customFormat="1" ht="15" customHeight="1">
      <c r="A49" s="376"/>
      <c r="B49" s="324" t="s">
        <v>82</v>
      </c>
      <c r="C49" s="452"/>
      <c r="D49" s="452"/>
      <c r="E49" s="452"/>
      <c r="F49" s="452"/>
      <c r="G49" s="452"/>
      <c r="H49" s="452"/>
      <c r="I49" s="452"/>
      <c r="J49" s="452"/>
      <c r="K49" s="452"/>
      <c r="L49" s="452"/>
      <c r="M49" s="452"/>
      <c r="N49" s="452"/>
      <c r="O49" s="442">
        <f t="shared" si="6"/>
        <v>0</v>
      </c>
      <c r="P49" s="439"/>
    </row>
    <row r="50" spans="1:17" s="440" customFormat="1" ht="15" customHeight="1">
      <c r="A50" s="376"/>
      <c r="B50" s="324" t="s">
        <v>114</v>
      </c>
      <c r="C50" s="462">
        <v>95</v>
      </c>
      <c r="D50" s="462">
        <v>56</v>
      </c>
      <c r="E50" s="462">
        <v>67</v>
      </c>
      <c r="F50" s="462">
        <v>32</v>
      </c>
      <c r="G50" s="462">
        <v>31</v>
      </c>
      <c r="H50" s="462">
        <v>31</v>
      </c>
      <c r="I50" s="462">
        <v>24</v>
      </c>
      <c r="J50" s="462">
        <v>18</v>
      </c>
      <c r="K50" s="462">
        <v>15</v>
      </c>
      <c r="L50" s="462">
        <v>44.6</v>
      </c>
      <c r="M50" s="462">
        <v>45</v>
      </c>
      <c r="N50" s="462">
        <v>25.6</v>
      </c>
      <c r="O50" s="442">
        <f t="shared" si="6"/>
        <v>484.20000000000005</v>
      </c>
      <c r="P50" s="439"/>
      <c r="Q50" s="460"/>
    </row>
    <row r="51" spans="1:16" s="440" customFormat="1" ht="15" customHeight="1">
      <c r="A51" s="376"/>
      <c r="B51" s="324" t="s">
        <v>88</v>
      </c>
      <c r="C51" s="452"/>
      <c r="D51" s="452"/>
      <c r="E51" s="452"/>
      <c r="F51" s="452"/>
      <c r="G51" s="452"/>
      <c r="H51" s="452"/>
      <c r="I51" s="452"/>
      <c r="J51" s="452"/>
      <c r="K51" s="452"/>
      <c r="L51" s="452"/>
      <c r="M51" s="452"/>
      <c r="N51" s="452"/>
      <c r="O51" s="442">
        <f t="shared" si="6"/>
        <v>0</v>
      </c>
      <c r="P51" s="439"/>
    </row>
    <row r="52" spans="1:16" s="440" customFormat="1" ht="15" customHeight="1">
      <c r="A52" s="376"/>
      <c r="B52" s="324" t="s">
        <v>83</v>
      </c>
      <c r="C52" s="452"/>
      <c r="D52" s="452"/>
      <c r="E52" s="452"/>
      <c r="F52" s="452"/>
      <c r="G52" s="452"/>
      <c r="H52" s="452"/>
      <c r="I52" s="452"/>
      <c r="J52" s="452"/>
      <c r="K52" s="452"/>
      <c r="L52" s="452"/>
      <c r="M52" s="452"/>
      <c r="N52" s="452"/>
      <c r="O52" s="442">
        <f t="shared" si="6"/>
        <v>0</v>
      </c>
      <c r="P52" s="439"/>
    </row>
    <row r="53" spans="1:16" s="440" customFormat="1" ht="15" customHeight="1">
      <c r="A53" s="376"/>
      <c r="B53" s="324" t="s">
        <v>90</v>
      </c>
      <c r="C53" s="452"/>
      <c r="D53" s="452"/>
      <c r="E53" s="452"/>
      <c r="F53" s="452"/>
      <c r="G53" s="452"/>
      <c r="H53" s="452"/>
      <c r="I53" s="452"/>
      <c r="J53" s="452"/>
      <c r="K53" s="452"/>
      <c r="L53" s="452"/>
      <c r="M53" s="452"/>
      <c r="N53" s="452"/>
      <c r="O53" s="442">
        <f t="shared" si="6"/>
        <v>0</v>
      </c>
      <c r="P53" s="439"/>
    </row>
    <row r="54" spans="1:16" s="440" customFormat="1" ht="15" customHeight="1">
      <c r="A54" s="376"/>
      <c r="B54" s="324" t="s">
        <v>89</v>
      </c>
      <c r="C54" s="452"/>
      <c r="D54" s="452"/>
      <c r="E54" s="452"/>
      <c r="F54" s="452"/>
      <c r="G54" s="452"/>
      <c r="H54" s="452"/>
      <c r="I54" s="452"/>
      <c r="J54" s="452"/>
      <c r="K54" s="452"/>
      <c r="L54" s="452"/>
      <c r="M54" s="452"/>
      <c r="N54" s="452"/>
      <c r="O54" s="442">
        <f>SUM(C54:N54)</f>
        <v>0</v>
      </c>
      <c r="P54" s="439"/>
    </row>
    <row r="55" spans="1:15" s="463" customFormat="1" ht="15" customHeight="1">
      <c r="A55" s="323" t="s">
        <v>9</v>
      </c>
      <c r="B55" s="323" t="s">
        <v>31</v>
      </c>
      <c r="C55" s="432">
        <f aca="true" t="shared" si="7" ref="C55:O55">SUM(C56:C56)</f>
        <v>120</v>
      </c>
      <c r="D55" s="432">
        <f t="shared" si="7"/>
        <v>120</v>
      </c>
      <c r="E55" s="432">
        <f t="shared" si="7"/>
        <v>120</v>
      </c>
      <c r="F55" s="432">
        <f t="shared" si="7"/>
        <v>120</v>
      </c>
      <c r="G55" s="432">
        <f t="shared" si="7"/>
        <v>120</v>
      </c>
      <c r="H55" s="432">
        <f t="shared" si="7"/>
        <v>120</v>
      </c>
      <c r="I55" s="432">
        <f t="shared" si="7"/>
        <v>120</v>
      </c>
      <c r="J55" s="432">
        <f t="shared" si="7"/>
        <v>120</v>
      </c>
      <c r="K55" s="432">
        <f t="shared" si="7"/>
        <v>120</v>
      </c>
      <c r="L55" s="432">
        <f t="shared" si="7"/>
        <v>120</v>
      </c>
      <c r="M55" s="432">
        <f t="shared" si="7"/>
        <v>120</v>
      </c>
      <c r="N55" s="432">
        <f t="shared" si="7"/>
        <v>120</v>
      </c>
      <c r="O55" s="432">
        <f t="shared" si="7"/>
        <v>1440</v>
      </c>
    </row>
    <row r="56" spans="1:15" s="465" customFormat="1" ht="110.25">
      <c r="A56" s="328"/>
      <c r="B56" s="464" t="s">
        <v>152</v>
      </c>
      <c r="C56" s="453">
        <v>120</v>
      </c>
      <c r="D56" s="453">
        <v>120</v>
      </c>
      <c r="E56" s="453">
        <v>120</v>
      </c>
      <c r="F56" s="453">
        <v>120</v>
      </c>
      <c r="G56" s="453">
        <v>120</v>
      </c>
      <c r="H56" s="453">
        <v>120</v>
      </c>
      <c r="I56" s="453">
        <v>120</v>
      </c>
      <c r="J56" s="453">
        <v>120</v>
      </c>
      <c r="K56" s="453">
        <v>120</v>
      </c>
      <c r="L56" s="453">
        <v>120</v>
      </c>
      <c r="M56" s="453">
        <v>120</v>
      </c>
      <c r="N56" s="453">
        <v>120</v>
      </c>
      <c r="O56" s="454">
        <f>SUM(C56:N56)</f>
        <v>1440</v>
      </c>
    </row>
    <row r="57" spans="1:16" s="433" customFormat="1" ht="15.75">
      <c r="A57" s="176"/>
      <c r="B57" s="323" t="s">
        <v>32</v>
      </c>
      <c r="C57" s="177">
        <f aca="true" t="shared" si="8" ref="C57:O57">+C12+C55+C36+C17+C9</f>
        <v>907.9000000000001</v>
      </c>
      <c r="D57" s="177">
        <f t="shared" si="8"/>
        <v>1077</v>
      </c>
      <c r="E57" s="177">
        <f t="shared" si="8"/>
        <v>867.5</v>
      </c>
      <c r="F57" s="177">
        <f t="shared" si="8"/>
        <v>864.9000000000001</v>
      </c>
      <c r="G57" s="177">
        <f t="shared" si="8"/>
        <v>947.7</v>
      </c>
      <c r="H57" s="177">
        <f t="shared" si="8"/>
        <v>837.5</v>
      </c>
      <c r="I57" s="177">
        <f t="shared" si="8"/>
        <v>566.6</v>
      </c>
      <c r="J57" s="177">
        <f t="shared" si="8"/>
        <v>692.8000000000001</v>
      </c>
      <c r="K57" s="177">
        <f t="shared" si="8"/>
        <v>899.5999999999999</v>
      </c>
      <c r="L57" s="177">
        <f t="shared" si="8"/>
        <v>1041.9</v>
      </c>
      <c r="M57" s="177">
        <f t="shared" si="8"/>
        <v>1266.4</v>
      </c>
      <c r="N57" s="177">
        <f t="shared" si="8"/>
        <v>970.2</v>
      </c>
      <c r="O57" s="177">
        <f t="shared" si="8"/>
        <v>10940</v>
      </c>
      <c r="P57" s="67"/>
    </row>
  </sheetData>
  <sheetProtection/>
  <mergeCells count="2">
    <mergeCell ref="C7:O7"/>
    <mergeCell ref="H1:O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61"/>
  <sheetViews>
    <sheetView view="pageBreakPreview" zoomScale="67" zoomScaleNormal="60" zoomScaleSheetLayoutView="67" zoomScalePageLayoutView="0" workbookViewId="0" topLeftCell="A1">
      <pane xSplit="2" ySplit="6" topLeftCell="C34" activePane="bottomRight" state="frozen"/>
      <selection pane="topLeft" activeCell="A1" sqref="A1"/>
      <selection pane="topRight" activeCell="C1" sqref="C1"/>
      <selection pane="bottomLeft" activeCell="A6" sqref="A6"/>
      <selection pane="bottomRight" activeCell="K41" sqref="K41"/>
    </sheetView>
  </sheetViews>
  <sheetFormatPr defaultColWidth="9.140625" defaultRowHeight="12.75"/>
  <cols>
    <col min="1" max="1" width="4.7109375" style="0" customWidth="1"/>
    <col min="2" max="2" width="53.00390625" style="0" customWidth="1"/>
    <col min="3" max="3" width="8.00390625" style="0" customWidth="1"/>
    <col min="4" max="4" width="8.421875" style="0" customWidth="1"/>
    <col min="5" max="5" width="7.28125" style="0" customWidth="1"/>
    <col min="6" max="6" width="7.00390625" style="0" customWidth="1"/>
    <col min="7" max="7" width="6.57421875" style="0" customWidth="1"/>
    <col min="8" max="8" width="7.28125" style="0" customWidth="1"/>
    <col min="9" max="9" width="6.57421875" style="0" customWidth="1"/>
    <col min="10" max="10" width="6.7109375" style="0" customWidth="1"/>
    <col min="14" max="14" width="8.7109375" style="0" customWidth="1"/>
    <col min="15" max="15" width="10.28125" style="0" customWidth="1"/>
    <col min="16" max="16" width="9.140625" style="7" customWidth="1"/>
  </cols>
  <sheetData>
    <row r="1" spans="8:16" ht="27.75" customHeight="1">
      <c r="H1" s="489" t="s">
        <v>189</v>
      </c>
      <c r="I1" s="490"/>
      <c r="J1" s="490"/>
      <c r="K1" s="490"/>
      <c r="L1" s="490"/>
      <c r="M1" s="490"/>
      <c r="N1" s="490"/>
      <c r="O1" s="490"/>
      <c r="P1" s="73"/>
    </row>
    <row r="2" spans="8:16" ht="46.5" customHeight="1">
      <c r="H2" s="490"/>
      <c r="I2" s="490"/>
      <c r="J2" s="490"/>
      <c r="K2" s="490"/>
      <c r="L2" s="490"/>
      <c r="M2" s="490"/>
      <c r="N2" s="490"/>
      <c r="O2" s="490"/>
      <c r="P2" s="73"/>
    </row>
    <row r="3" spans="1:15" ht="52.5" customHeight="1">
      <c r="A3" s="2"/>
      <c r="B3" s="496" t="s">
        <v>172</v>
      </c>
      <c r="C3" s="497"/>
      <c r="D3" s="497"/>
      <c r="E3" s="497"/>
      <c r="F3" s="497"/>
      <c r="G3" s="497"/>
      <c r="H3" s="497"/>
      <c r="I3" s="497"/>
      <c r="J3" s="497"/>
      <c r="K3" s="497"/>
      <c r="L3" s="497"/>
      <c r="M3" s="497"/>
      <c r="N3" s="497"/>
      <c r="O3" s="8"/>
    </row>
    <row r="4" spans="1:17" ht="15.75">
      <c r="A4" s="4"/>
      <c r="B4" s="4"/>
      <c r="C4" s="3"/>
      <c r="D4" s="9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Q4" s="74"/>
    </row>
    <row r="5" spans="1:28" s="27" customFormat="1" ht="31.5">
      <c r="A5" s="178" t="s">
        <v>0</v>
      </c>
      <c r="B5" s="194" t="s">
        <v>1</v>
      </c>
      <c r="C5" s="488" t="s">
        <v>75</v>
      </c>
      <c r="D5" s="488"/>
      <c r="E5" s="488"/>
      <c r="F5" s="488"/>
      <c r="G5" s="488"/>
      <c r="H5" s="488"/>
      <c r="I5" s="488"/>
      <c r="J5" s="488"/>
      <c r="K5" s="488"/>
      <c r="L5" s="488"/>
      <c r="M5" s="488"/>
      <c r="N5" s="488"/>
      <c r="O5" s="488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</row>
    <row r="6" spans="1:28" s="27" customFormat="1" ht="15.75">
      <c r="A6" s="179" t="s">
        <v>2</v>
      </c>
      <c r="B6" s="195" t="s">
        <v>3</v>
      </c>
      <c r="C6" s="146" t="s">
        <v>33</v>
      </c>
      <c r="D6" s="146" t="s">
        <v>34</v>
      </c>
      <c r="E6" s="146" t="s">
        <v>35</v>
      </c>
      <c r="F6" s="146" t="s">
        <v>36</v>
      </c>
      <c r="G6" s="146" t="s">
        <v>37</v>
      </c>
      <c r="H6" s="146" t="s">
        <v>38</v>
      </c>
      <c r="I6" s="146" t="s">
        <v>39</v>
      </c>
      <c r="J6" s="146" t="s">
        <v>40</v>
      </c>
      <c r="K6" s="146" t="s">
        <v>41</v>
      </c>
      <c r="L6" s="146" t="s">
        <v>42</v>
      </c>
      <c r="M6" s="146" t="s">
        <v>43</v>
      </c>
      <c r="N6" s="146" t="s">
        <v>44</v>
      </c>
      <c r="O6" s="146" t="s">
        <v>48</v>
      </c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</row>
    <row r="7" spans="1:28" ht="15.75">
      <c r="A7" s="147">
        <v>1</v>
      </c>
      <c r="B7" s="196" t="s">
        <v>120</v>
      </c>
      <c r="C7" s="148">
        <f>C8+C13+C15+C17+C21+C19</f>
        <v>16.2</v>
      </c>
      <c r="D7" s="148">
        <f aca="true" t="shared" si="0" ref="D7:N7">D8+D13+D15+D17+D21+D19</f>
        <v>16.2</v>
      </c>
      <c r="E7" s="148">
        <f t="shared" si="0"/>
        <v>17.1</v>
      </c>
      <c r="F7" s="148">
        <f t="shared" si="0"/>
        <v>17</v>
      </c>
      <c r="G7" s="148">
        <f t="shared" si="0"/>
        <v>16.3</v>
      </c>
      <c r="H7" s="148">
        <f t="shared" si="0"/>
        <v>17</v>
      </c>
      <c r="I7" s="148">
        <f t="shared" si="0"/>
        <v>15.6</v>
      </c>
      <c r="J7" s="148">
        <f t="shared" si="0"/>
        <v>16</v>
      </c>
      <c r="K7" s="148">
        <f t="shared" si="0"/>
        <v>15.6</v>
      </c>
      <c r="L7" s="148">
        <f t="shared" si="0"/>
        <v>15.5</v>
      </c>
      <c r="M7" s="148">
        <f t="shared" si="0"/>
        <v>15.5</v>
      </c>
      <c r="N7" s="148">
        <f t="shared" si="0"/>
        <v>15.5</v>
      </c>
      <c r="O7" s="148">
        <f aca="true" t="shared" si="1" ref="O7:O12">SUM(C7:N7)</f>
        <v>193.49999999999997</v>
      </c>
      <c r="P7" s="90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</row>
    <row r="8" spans="1:28" ht="15" customHeight="1">
      <c r="A8" s="171" t="s">
        <v>4</v>
      </c>
      <c r="B8" s="149" t="s">
        <v>139</v>
      </c>
      <c r="C8" s="143">
        <f>C9+C10+C11+C12</f>
        <v>14</v>
      </c>
      <c r="D8" s="143">
        <f aca="true" t="shared" si="2" ref="D8:N8">D9+D10+D11+D12</f>
        <v>14</v>
      </c>
      <c r="E8" s="143">
        <f t="shared" si="2"/>
        <v>14.9</v>
      </c>
      <c r="F8" s="143">
        <f t="shared" si="2"/>
        <v>14.9</v>
      </c>
      <c r="G8" s="143">
        <f t="shared" si="2"/>
        <v>14.2</v>
      </c>
      <c r="H8" s="143">
        <f t="shared" si="2"/>
        <v>14.9</v>
      </c>
      <c r="I8" s="143">
        <f t="shared" si="2"/>
        <v>14.2</v>
      </c>
      <c r="J8" s="143">
        <f t="shared" si="2"/>
        <v>14.9</v>
      </c>
      <c r="K8" s="143">
        <f t="shared" si="2"/>
        <v>14.5</v>
      </c>
      <c r="L8" s="143">
        <f t="shared" si="2"/>
        <v>14.9</v>
      </c>
      <c r="M8" s="143">
        <f t="shared" si="2"/>
        <v>14.9</v>
      </c>
      <c r="N8" s="143">
        <f t="shared" si="2"/>
        <v>14.9</v>
      </c>
      <c r="O8" s="143">
        <f t="shared" si="1"/>
        <v>175.20000000000002</v>
      </c>
      <c r="P8" s="76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</row>
    <row r="9" spans="1:28" s="103" customFormat="1" ht="15" customHeight="1">
      <c r="A9" s="197"/>
      <c r="B9" s="202" t="s">
        <v>5</v>
      </c>
      <c r="C9" s="166">
        <v>12</v>
      </c>
      <c r="D9" s="166">
        <v>12</v>
      </c>
      <c r="E9" s="166">
        <v>12.9</v>
      </c>
      <c r="F9" s="166">
        <v>12.9</v>
      </c>
      <c r="G9" s="166">
        <v>12.2</v>
      </c>
      <c r="H9" s="166">
        <v>12.9</v>
      </c>
      <c r="I9" s="166">
        <v>12.2</v>
      </c>
      <c r="J9" s="166">
        <v>12.9</v>
      </c>
      <c r="K9" s="166">
        <v>12.5</v>
      </c>
      <c r="L9" s="166">
        <v>12.9</v>
      </c>
      <c r="M9" s="166">
        <v>12.9</v>
      </c>
      <c r="N9" s="166">
        <v>12.9</v>
      </c>
      <c r="O9" s="172">
        <f t="shared" si="1"/>
        <v>151.20000000000002</v>
      </c>
      <c r="P9" s="107"/>
      <c r="Q9" s="129"/>
      <c r="R9" s="129"/>
      <c r="S9" s="129"/>
      <c r="T9" s="129"/>
      <c r="U9" s="129"/>
      <c r="V9" s="129"/>
      <c r="W9" s="129"/>
      <c r="X9" s="129"/>
      <c r="Y9" s="129"/>
      <c r="Z9" s="129"/>
      <c r="AA9" s="129"/>
      <c r="AB9" s="129"/>
    </row>
    <row r="10" spans="1:28" s="109" customFormat="1" ht="15" customHeight="1">
      <c r="A10" s="198"/>
      <c r="B10" s="203" t="s">
        <v>132</v>
      </c>
      <c r="C10" s="204"/>
      <c r="D10" s="204"/>
      <c r="E10" s="204"/>
      <c r="F10" s="204"/>
      <c r="G10" s="204"/>
      <c r="H10" s="204"/>
      <c r="I10" s="204"/>
      <c r="J10" s="204"/>
      <c r="K10" s="204"/>
      <c r="L10" s="204"/>
      <c r="M10" s="204"/>
      <c r="N10" s="204"/>
      <c r="O10" s="205">
        <f t="shared" si="1"/>
        <v>0</v>
      </c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</row>
    <row r="11" spans="1:28" s="130" customFormat="1" ht="15" customHeight="1">
      <c r="A11" s="164"/>
      <c r="B11" s="206" t="s">
        <v>126</v>
      </c>
      <c r="C11" s="166">
        <v>1</v>
      </c>
      <c r="D11" s="166">
        <v>1</v>
      </c>
      <c r="E11" s="166">
        <v>1</v>
      </c>
      <c r="F11" s="166">
        <v>1</v>
      </c>
      <c r="G11" s="166">
        <v>1</v>
      </c>
      <c r="H11" s="166">
        <v>1</v>
      </c>
      <c r="I11" s="166">
        <v>1</v>
      </c>
      <c r="J11" s="166">
        <v>1</v>
      </c>
      <c r="K11" s="166">
        <v>1</v>
      </c>
      <c r="L11" s="166">
        <v>1</v>
      </c>
      <c r="M11" s="166">
        <v>1</v>
      </c>
      <c r="N11" s="166">
        <v>1</v>
      </c>
      <c r="O11" s="191">
        <f t="shared" si="1"/>
        <v>12</v>
      </c>
      <c r="P11" s="107"/>
      <c r="Q11" s="129"/>
      <c r="R11" s="129"/>
      <c r="S11" s="129"/>
      <c r="T11" s="129"/>
      <c r="U11" s="129"/>
      <c r="V11" s="129"/>
      <c r="W11" s="129"/>
      <c r="X11" s="129"/>
      <c r="Y11" s="129"/>
      <c r="Z11" s="129"/>
      <c r="AA11" s="129"/>
      <c r="AB11" s="129"/>
    </row>
    <row r="12" spans="1:16" s="129" customFormat="1" ht="15" customHeight="1">
      <c r="A12" s="199"/>
      <c r="B12" s="150" t="s">
        <v>161</v>
      </c>
      <c r="C12" s="207">
        <v>1</v>
      </c>
      <c r="D12" s="207">
        <v>1</v>
      </c>
      <c r="E12" s="207">
        <v>1</v>
      </c>
      <c r="F12" s="207">
        <v>1</v>
      </c>
      <c r="G12" s="207">
        <v>1</v>
      </c>
      <c r="H12" s="207">
        <v>1</v>
      </c>
      <c r="I12" s="207">
        <v>1</v>
      </c>
      <c r="J12" s="207">
        <v>1</v>
      </c>
      <c r="K12" s="207">
        <v>1</v>
      </c>
      <c r="L12" s="207">
        <v>1</v>
      </c>
      <c r="M12" s="207">
        <v>1</v>
      </c>
      <c r="N12" s="207">
        <v>1</v>
      </c>
      <c r="O12" s="191">
        <f t="shared" si="1"/>
        <v>12</v>
      </c>
      <c r="P12" s="107"/>
    </row>
    <row r="13" spans="1:16" s="103" customFormat="1" ht="15" customHeight="1">
      <c r="A13" s="200" t="s">
        <v>7</v>
      </c>
      <c r="B13" s="149" t="s">
        <v>140</v>
      </c>
      <c r="C13" s="208">
        <f aca="true" t="shared" si="3" ref="C13:O13">+C14</f>
        <v>0</v>
      </c>
      <c r="D13" s="208">
        <f t="shared" si="3"/>
        <v>0</v>
      </c>
      <c r="E13" s="208">
        <f t="shared" si="3"/>
        <v>0</v>
      </c>
      <c r="F13" s="208">
        <f t="shared" si="3"/>
        <v>0</v>
      </c>
      <c r="G13" s="208">
        <f t="shared" si="3"/>
        <v>0</v>
      </c>
      <c r="H13" s="208">
        <f t="shared" si="3"/>
        <v>0</v>
      </c>
      <c r="I13" s="208">
        <f t="shared" si="3"/>
        <v>0</v>
      </c>
      <c r="J13" s="208">
        <f t="shared" si="3"/>
        <v>0</v>
      </c>
      <c r="K13" s="208">
        <f t="shared" si="3"/>
        <v>0</v>
      </c>
      <c r="L13" s="208">
        <f t="shared" si="3"/>
        <v>0</v>
      </c>
      <c r="M13" s="208">
        <f t="shared" si="3"/>
        <v>0</v>
      </c>
      <c r="N13" s="208">
        <f t="shared" si="3"/>
        <v>0</v>
      </c>
      <c r="O13" s="208">
        <f t="shared" si="3"/>
        <v>0</v>
      </c>
      <c r="P13" s="102"/>
    </row>
    <row r="14" spans="1:16" s="103" customFormat="1" ht="15" customHeight="1">
      <c r="A14" s="164"/>
      <c r="B14" s="151" t="s">
        <v>5</v>
      </c>
      <c r="C14" s="166"/>
      <c r="D14" s="166"/>
      <c r="E14" s="166"/>
      <c r="F14" s="166"/>
      <c r="G14" s="166"/>
      <c r="H14" s="166"/>
      <c r="I14" s="166"/>
      <c r="J14" s="166"/>
      <c r="K14" s="166"/>
      <c r="L14" s="166"/>
      <c r="M14" s="166"/>
      <c r="N14" s="166"/>
      <c r="O14" s="174">
        <f>SUM(C14:N14)</f>
        <v>0</v>
      </c>
      <c r="P14" s="102"/>
    </row>
    <row r="15" spans="1:16" s="103" customFormat="1" ht="15" customHeight="1">
      <c r="A15" s="201" t="s">
        <v>8</v>
      </c>
      <c r="B15" s="149" t="s">
        <v>148</v>
      </c>
      <c r="C15" s="189">
        <f aca="true" t="shared" si="4" ref="C15:O19">+C16</f>
        <v>0</v>
      </c>
      <c r="D15" s="189">
        <f t="shared" si="4"/>
        <v>0</v>
      </c>
      <c r="E15" s="189">
        <f t="shared" si="4"/>
        <v>0</v>
      </c>
      <c r="F15" s="189">
        <f t="shared" si="4"/>
        <v>0</v>
      </c>
      <c r="G15" s="189">
        <f t="shared" si="4"/>
        <v>0</v>
      </c>
      <c r="H15" s="189">
        <f t="shared" si="4"/>
        <v>0</v>
      </c>
      <c r="I15" s="189">
        <f t="shared" si="4"/>
        <v>0</v>
      </c>
      <c r="J15" s="189">
        <f t="shared" si="4"/>
        <v>0</v>
      </c>
      <c r="K15" s="189">
        <f t="shared" si="4"/>
        <v>0</v>
      </c>
      <c r="L15" s="189">
        <f t="shared" si="4"/>
        <v>0</v>
      </c>
      <c r="M15" s="189">
        <f t="shared" si="4"/>
        <v>0</v>
      </c>
      <c r="N15" s="189">
        <f t="shared" si="4"/>
        <v>0</v>
      </c>
      <c r="O15" s="189">
        <f t="shared" si="4"/>
        <v>0</v>
      </c>
      <c r="P15" s="102"/>
    </row>
    <row r="16" spans="1:16" s="103" customFormat="1" ht="15" customHeight="1">
      <c r="A16" s="164"/>
      <c r="B16" s="151" t="s">
        <v>5</v>
      </c>
      <c r="C16" s="166"/>
      <c r="D16" s="166"/>
      <c r="E16" s="166"/>
      <c r="F16" s="166"/>
      <c r="G16" s="166"/>
      <c r="H16" s="166"/>
      <c r="I16" s="166"/>
      <c r="J16" s="166"/>
      <c r="K16" s="166"/>
      <c r="L16" s="166"/>
      <c r="M16" s="166"/>
      <c r="N16" s="166"/>
      <c r="O16" s="191">
        <f>SUM(C16:N16)</f>
        <v>0</v>
      </c>
      <c r="P16" s="102"/>
    </row>
    <row r="17" spans="1:16" s="103" customFormat="1" ht="15" customHeight="1">
      <c r="A17" s="201" t="s">
        <v>9</v>
      </c>
      <c r="B17" s="149" t="s">
        <v>141</v>
      </c>
      <c r="C17" s="189">
        <f t="shared" si="4"/>
        <v>0</v>
      </c>
      <c r="D17" s="189">
        <f t="shared" si="4"/>
        <v>0</v>
      </c>
      <c r="E17" s="189">
        <f t="shared" si="4"/>
        <v>0</v>
      </c>
      <c r="F17" s="189">
        <f t="shared" si="4"/>
        <v>0</v>
      </c>
      <c r="G17" s="189">
        <f t="shared" si="4"/>
        <v>0</v>
      </c>
      <c r="H17" s="189">
        <f t="shared" si="4"/>
        <v>0</v>
      </c>
      <c r="I17" s="189">
        <f t="shared" si="4"/>
        <v>0</v>
      </c>
      <c r="J17" s="189">
        <f t="shared" si="4"/>
        <v>0</v>
      </c>
      <c r="K17" s="189">
        <f t="shared" si="4"/>
        <v>0</v>
      </c>
      <c r="L17" s="189">
        <f t="shared" si="4"/>
        <v>0</v>
      </c>
      <c r="M17" s="189">
        <f t="shared" si="4"/>
        <v>0</v>
      </c>
      <c r="N17" s="189">
        <f t="shared" si="4"/>
        <v>0</v>
      </c>
      <c r="O17" s="189">
        <f>+O18</f>
        <v>0</v>
      </c>
      <c r="P17" s="102"/>
    </row>
    <row r="18" spans="1:16" s="103" customFormat="1" ht="15" customHeight="1">
      <c r="A18" s="201"/>
      <c r="B18" s="151" t="s">
        <v>5</v>
      </c>
      <c r="O18" s="191"/>
      <c r="P18" s="102"/>
    </row>
    <row r="19" spans="1:16" s="103" customFormat="1" ht="15" customHeight="1">
      <c r="A19" s="201"/>
      <c r="B19" s="149" t="s">
        <v>155</v>
      </c>
      <c r="C19" s="189">
        <f t="shared" si="4"/>
        <v>0.6</v>
      </c>
      <c r="D19" s="189">
        <f t="shared" si="4"/>
        <v>0.6</v>
      </c>
      <c r="E19" s="189">
        <f t="shared" si="4"/>
        <v>0.6</v>
      </c>
      <c r="F19" s="189">
        <f t="shared" si="4"/>
        <v>0.6</v>
      </c>
      <c r="G19" s="189">
        <f t="shared" si="4"/>
        <v>0.6</v>
      </c>
      <c r="H19" s="189">
        <f t="shared" si="4"/>
        <v>0.6</v>
      </c>
      <c r="I19" s="189">
        <f t="shared" si="4"/>
        <v>0.6</v>
      </c>
      <c r="J19" s="189">
        <f t="shared" si="4"/>
        <v>0.6</v>
      </c>
      <c r="K19" s="189">
        <f t="shared" si="4"/>
        <v>0.6</v>
      </c>
      <c r="L19" s="189">
        <f t="shared" si="4"/>
        <v>0.6</v>
      </c>
      <c r="M19" s="189">
        <f t="shared" si="4"/>
        <v>0.6</v>
      </c>
      <c r="N19" s="189">
        <f t="shared" si="4"/>
        <v>0.6</v>
      </c>
      <c r="O19" s="189">
        <f>+O20</f>
        <v>7.199999999999998</v>
      </c>
      <c r="P19" s="102"/>
    </row>
    <row r="20" spans="1:16" s="103" customFormat="1" ht="15" customHeight="1">
      <c r="A20" s="201"/>
      <c r="B20" s="151" t="s">
        <v>5</v>
      </c>
      <c r="C20" s="166">
        <v>0.6</v>
      </c>
      <c r="D20" s="166">
        <v>0.6</v>
      </c>
      <c r="E20" s="166">
        <v>0.6</v>
      </c>
      <c r="F20" s="166">
        <v>0.6</v>
      </c>
      <c r="G20" s="166">
        <v>0.6</v>
      </c>
      <c r="H20" s="166">
        <v>0.6</v>
      </c>
      <c r="I20" s="166">
        <v>0.6</v>
      </c>
      <c r="J20" s="166">
        <v>0.6</v>
      </c>
      <c r="K20" s="166">
        <v>0.6</v>
      </c>
      <c r="L20" s="166">
        <v>0.6</v>
      </c>
      <c r="M20" s="166">
        <v>0.6</v>
      </c>
      <c r="N20" s="166">
        <v>0.6</v>
      </c>
      <c r="O20" s="152">
        <f>SUM(C20:N20)</f>
        <v>7.199999999999998</v>
      </c>
      <c r="P20" s="102"/>
    </row>
    <row r="21" spans="1:16" s="103" customFormat="1" ht="15" customHeight="1">
      <c r="A21" s="201" t="s">
        <v>11</v>
      </c>
      <c r="B21" s="149" t="s">
        <v>149</v>
      </c>
      <c r="C21" s="189">
        <f aca="true" t="shared" si="5" ref="C21:O21">+C22</f>
        <v>1.6</v>
      </c>
      <c r="D21" s="189">
        <f t="shared" si="5"/>
        <v>1.6</v>
      </c>
      <c r="E21" s="189">
        <f>+E22</f>
        <v>1.6</v>
      </c>
      <c r="F21" s="189">
        <f t="shared" si="5"/>
        <v>1.5</v>
      </c>
      <c r="G21" s="189">
        <f t="shared" si="5"/>
        <v>1.5</v>
      </c>
      <c r="H21" s="189">
        <f t="shared" si="5"/>
        <v>1.5</v>
      </c>
      <c r="I21" s="189">
        <f t="shared" si="5"/>
        <v>0.8</v>
      </c>
      <c r="J21" s="189">
        <f t="shared" si="5"/>
        <v>0.5</v>
      </c>
      <c r="K21" s="189">
        <f t="shared" si="5"/>
        <v>0.5</v>
      </c>
      <c r="L21" s="189">
        <f t="shared" si="5"/>
        <v>0</v>
      </c>
      <c r="M21" s="189">
        <f t="shared" si="5"/>
        <v>0</v>
      </c>
      <c r="N21" s="189">
        <f t="shared" si="5"/>
        <v>0</v>
      </c>
      <c r="O21" s="189">
        <f t="shared" si="5"/>
        <v>11.100000000000001</v>
      </c>
      <c r="P21" s="102"/>
    </row>
    <row r="22" spans="1:16" s="103" customFormat="1" ht="15" customHeight="1">
      <c r="A22" s="164"/>
      <c r="B22" s="151" t="s">
        <v>22</v>
      </c>
      <c r="C22" s="157">
        <v>1.6</v>
      </c>
      <c r="D22" s="157">
        <v>1.6</v>
      </c>
      <c r="E22" s="157">
        <v>1.6</v>
      </c>
      <c r="F22" s="157">
        <v>1.5</v>
      </c>
      <c r="G22" s="157">
        <v>1.5</v>
      </c>
      <c r="H22" s="157">
        <v>1.5</v>
      </c>
      <c r="I22" s="157">
        <v>0.8</v>
      </c>
      <c r="J22" s="157">
        <v>0.5</v>
      </c>
      <c r="K22" s="157">
        <v>0.5</v>
      </c>
      <c r="L22" s="157"/>
      <c r="M22" s="157"/>
      <c r="N22" s="157"/>
      <c r="O22" s="152">
        <f>SUM(C22:N22)</f>
        <v>11.100000000000001</v>
      </c>
      <c r="P22" s="102"/>
    </row>
    <row r="23" spans="1:28" s="79" customFormat="1" ht="35.25" customHeight="1">
      <c r="A23" s="136" t="s">
        <v>6</v>
      </c>
      <c r="B23" s="136" t="s">
        <v>145</v>
      </c>
      <c r="C23" s="158">
        <f aca="true" t="shared" si="6" ref="C23:N23">SUM(C24:C25)</f>
        <v>37</v>
      </c>
      <c r="D23" s="158">
        <f t="shared" si="6"/>
        <v>47</v>
      </c>
      <c r="E23" s="158">
        <f t="shared" si="6"/>
        <v>57</v>
      </c>
      <c r="F23" s="158">
        <f t="shared" si="6"/>
        <v>57</v>
      </c>
      <c r="G23" s="158">
        <f t="shared" si="6"/>
        <v>57</v>
      </c>
      <c r="H23" s="158">
        <f t="shared" si="6"/>
        <v>37</v>
      </c>
      <c r="I23" s="158">
        <f t="shared" si="6"/>
        <v>37</v>
      </c>
      <c r="J23" s="158">
        <f t="shared" si="6"/>
        <v>42</v>
      </c>
      <c r="K23" s="158">
        <f t="shared" si="6"/>
        <v>47</v>
      </c>
      <c r="L23" s="158">
        <f t="shared" si="6"/>
        <v>57</v>
      </c>
      <c r="M23" s="158">
        <f t="shared" si="6"/>
        <v>57</v>
      </c>
      <c r="N23" s="158">
        <f t="shared" si="6"/>
        <v>52</v>
      </c>
      <c r="O23" s="158">
        <f>SUM(C23:N23)</f>
        <v>584</v>
      </c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</row>
    <row r="24" spans="1:28" s="99" customFormat="1" ht="15">
      <c r="A24" s="159"/>
      <c r="B24" s="209" t="s">
        <v>47</v>
      </c>
      <c r="C24" s="157">
        <v>7</v>
      </c>
      <c r="D24" s="157">
        <v>7</v>
      </c>
      <c r="E24" s="157">
        <v>7</v>
      </c>
      <c r="F24" s="157">
        <v>7</v>
      </c>
      <c r="G24" s="157">
        <v>7</v>
      </c>
      <c r="H24" s="157">
        <v>7</v>
      </c>
      <c r="I24" s="157">
        <v>7</v>
      </c>
      <c r="J24" s="157">
        <v>7</v>
      </c>
      <c r="K24" s="157">
        <v>7</v>
      </c>
      <c r="L24" s="157">
        <v>7</v>
      </c>
      <c r="M24" s="157">
        <v>7</v>
      </c>
      <c r="N24" s="157">
        <v>7</v>
      </c>
      <c r="O24" s="152">
        <f>SUM(C24:N24)</f>
        <v>84</v>
      </c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00"/>
      <c r="AA24" s="100"/>
      <c r="AB24" s="100"/>
    </row>
    <row r="25" spans="1:28" s="120" customFormat="1" ht="15">
      <c r="A25" s="156"/>
      <c r="B25" s="209" t="s">
        <v>124</v>
      </c>
      <c r="C25" s="157">
        <v>30</v>
      </c>
      <c r="D25" s="157">
        <v>40</v>
      </c>
      <c r="E25" s="157">
        <v>50</v>
      </c>
      <c r="F25" s="157">
        <v>50</v>
      </c>
      <c r="G25" s="157">
        <v>50</v>
      </c>
      <c r="H25" s="157">
        <v>30</v>
      </c>
      <c r="I25" s="157">
        <v>30</v>
      </c>
      <c r="J25" s="157">
        <v>35</v>
      </c>
      <c r="K25" s="157">
        <v>40</v>
      </c>
      <c r="L25" s="157">
        <v>50</v>
      </c>
      <c r="M25" s="157">
        <v>50</v>
      </c>
      <c r="N25" s="157">
        <v>45</v>
      </c>
      <c r="O25" s="152">
        <f>SUM(C25:N25)</f>
        <v>500</v>
      </c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</row>
    <row r="26" spans="1:15" s="45" customFormat="1" ht="15" customHeight="1">
      <c r="A26" s="136">
        <v>3</v>
      </c>
      <c r="B26" s="136" t="s">
        <v>26</v>
      </c>
      <c r="C26" s="210">
        <f aca="true" t="shared" si="7" ref="C26:O26">SUM(C27:C36)</f>
        <v>0</v>
      </c>
      <c r="D26" s="210">
        <f t="shared" si="7"/>
        <v>0</v>
      </c>
      <c r="E26" s="210">
        <f t="shared" si="7"/>
        <v>0</v>
      </c>
      <c r="F26" s="210">
        <f t="shared" si="7"/>
        <v>0</v>
      </c>
      <c r="G26" s="210">
        <f t="shared" si="7"/>
        <v>7.2</v>
      </c>
      <c r="H26" s="210">
        <f t="shared" si="7"/>
        <v>0</v>
      </c>
      <c r="I26" s="210">
        <f t="shared" si="7"/>
        <v>7.2</v>
      </c>
      <c r="J26" s="210">
        <f t="shared" si="7"/>
        <v>0</v>
      </c>
      <c r="K26" s="210">
        <f t="shared" si="7"/>
        <v>0</v>
      </c>
      <c r="L26" s="210">
        <f t="shared" si="7"/>
        <v>0</v>
      </c>
      <c r="M26" s="210">
        <f t="shared" si="7"/>
        <v>3.6</v>
      </c>
      <c r="N26" s="210">
        <f t="shared" si="7"/>
        <v>0</v>
      </c>
      <c r="O26" s="210">
        <f t="shared" si="7"/>
        <v>18</v>
      </c>
    </row>
    <row r="27" spans="1:16" ht="15" customHeight="1">
      <c r="A27" s="150"/>
      <c r="B27" s="161" t="s">
        <v>55</v>
      </c>
      <c r="C27" s="153"/>
      <c r="D27" s="153"/>
      <c r="E27" s="153"/>
      <c r="F27" s="153"/>
      <c r="G27" s="153"/>
      <c r="H27" s="153"/>
      <c r="I27" s="153"/>
      <c r="J27" s="153"/>
      <c r="K27" s="153"/>
      <c r="L27" s="153"/>
      <c r="M27" s="153"/>
      <c r="N27" s="153"/>
      <c r="O27" s="167">
        <f aca="true" t="shared" si="8" ref="O27:O36">SUM(C27:N27)</f>
        <v>0</v>
      </c>
      <c r="P27" s="35"/>
    </row>
    <row r="28" spans="1:16" ht="15" customHeight="1">
      <c r="A28" s="150"/>
      <c r="B28" s="161" t="s">
        <v>27</v>
      </c>
      <c r="C28" s="153"/>
      <c r="D28" s="153"/>
      <c r="E28" s="153"/>
      <c r="F28" s="153"/>
      <c r="G28" s="153"/>
      <c r="H28" s="153"/>
      <c r="I28" s="153"/>
      <c r="J28" s="153"/>
      <c r="K28" s="153"/>
      <c r="L28" s="153"/>
      <c r="M28" s="153"/>
      <c r="N28" s="153"/>
      <c r="O28" s="167">
        <f t="shared" si="8"/>
        <v>0</v>
      </c>
      <c r="P28" s="35"/>
    </row>
    <row r="29" spans="1:16" ht="15" customHeight="1">
      <c r="A29" s="150"/>
      <c r="B29" s="161" t="s">
        <v>107</v>
      </c>
      <c r="C29" s="153"/>
      <c r="D29" s="153"/>
      <c r="E29" s="153"/>
      <c r="F29" s="153"/>
      <c r="G29" s="153"/>
      <c r="H29" s="153"/>
      <c r="I29" s="153"/>
      <c r="J29" s="153"/>
      <c r="K29" s="153"/>
      <c r="L29" s="153"/>
      <c r="M29" s="153"/>
      <c r="N29" s="153"/>
      <c r="O29" s="167">
        <f>SUM(C29:N29)</f>
        <v>0</v>
      </c>
      <c r="P29" s="35"/>
    </row>
    <row r="30" spans="1:16" ht="15" customHeight="1">
      <c r="A30" s="150"/>
      <c r="B30" s="161" t="s">
        <v>56</v>
      </c>
      <c r="C30" s="153"/>
      <c r="D30" s="153"/>
      <c r="E30" s="153"/>
      <c r="F30" s="153"/>
      <c r="G30" s="153">
        <v>7.2</v>
      </c>
      <c r="H30" s="153"/>
      <c r="I30" s="153">
        <v>7.2</v>
      </c>
      <c r="J30" s="153"/>
      <c r="K30" s="153"/>
      <c r="L30" s="153"/>
      <c r="M30" s="153"/>
      <c r="N30" s="153"/>
      <c r="O30" s="167">
        <f t="shared" si="8"/>
        <v>14.4</v>
      </c>
      <c r="P30" s="35"/>
    </row>
    <row r="31" spans="1:16" ht="15" customHeight="1">
      <c r="A31" s="150"/>
      <c r="B31" s="161" t="s">
        <v>64</v>
      </c>
      <c r="C31" s="153"/>
      <c r="D31" s="153"/>
      <c r="E31" s="153"/>
      <c r="F31" s="153"/>
      <c r="G31" s="153"/>
      <c r="H31" s="153"/>
      <c r="I31" s="153"/>
      <c r="J31" s="153"/>
      <c r="K31" s="153"/>
      <c r="L31" s="153"/>
      <c r="M31" s="153"/>
      <c r="N31" s="153"/>
      <c r="O31" s="167">
        <f t="shared" si="8"/>
        <v>0</v>
      </c>
      <c r="P31" s="35"/>
    </row>
    <row r="32" spans="1:16" ht="15" customHeight="1">
      <c r="A32" s="150"/>
      <c r="B32" s="161" t="s">
        <v>62</v>
      </c>
      <c r="C32" s="153"/>
      <c r="D32" s="153"/>
      <c r="E32" s="153"/>
      <c r="F32" s="153"/>
      <c r="G32" s="153"/>
      <c r="H32" s="153"/>
      <c r="I32" s="153"/>
      <c r="J32" s="153"/>
      <c r="K32" s="153"/>
      <c r="L32" s="153"/>
      <c r="M32" s="153"/>
      <c r="N32" s="153"/>
      <c r="O32" s="167">
        <f t="shared" si="8"/>
        <v>0</v>
      </c>
      <c r="P32" s="35"/>
    </row>
    <row r="33" spans="1:16" ht="15" customHeight="1">
      <c r="A33" s="150"/>
      <c r="B33" s="161" t="s">
        <v>57</v>
      </c>
      <c r="C33" s="153"/>
      <c r="D33" s="153"/>
      <c r="E33" s="153"/>
      <c r="F33" s="153"/>
      <c r="G33" s="153"/>
      <c r="H33" s="153"/>
      <c r="I33" s="153"/>
      <c r="J33" s="153"/>
      <c r="K33" s="153"/>
      <c r="L33" s="153"/>
      <c r="M33" s="153">
        <v>3.6</v>
      </c>
      <c r="N33" s="153"/>
      <c r="O33" s="167">
        <f t="shared" si="8"/>
        <v>3.6</v>
      </c>
      <c r="P33" s="35"/>
    </row>
    <row r="34" spans="1:16" ht="15" customHeight="1">
      <c r="A34" s="150"/>
      <c r="B34" s="161" t="s">
        <v>60</v>
      </c>
      <c r="C34" s="153"/>
      <c r="D34" s="153"/>
      <c r="E34" s="153"/>
      <c r="F34" s="153"/>
      <c r="G34" s="153"/>
      <c r="H34" s="153"/>
      <c r="I34" s="153"/>
      <c r="J34" s="153"/>
      <c r="K34" s="153"/>
      <c r="L34" s="153"/>
      <c r="M34" s="153"/>
      <c r="N34" s="153"/>
      <c r="O34" s="167">
        <f t="shared" si="8"/>
        <v>0</v>
      </c>
      <c r="P34" s="35"/>
    </row>
    <row r="35" spans="1:16" ht="15" customHeight="1">
      <c r="A35" s="150"/>
      <c r="B35" s="161" t="s">
        <v>58</v>
      </c>
      <c r="C35" s="153"/>
      <c r="D35" s="153"/>
      <c r="E35" s="153"/>
      <c r="F35" s="153"/>
      <c r="G35" s="153"/>
      <c r="H35" s="153"/>
      <c r="I35" s="153"/>
      <c r="J35" s="153"/>
      <c r="K35" s="153"/>
      <c r="L35" s="153"/>
      <c r="M35" s="153"/>
      <c r="N35" s="153"/>
      <c r="O35" s="167">
        <f t="shared" si="8"/>
        <v>0</v>
      </c>
      <c r="P35" s="35"/>
    </row>
    <row r="36" spans="1:16" ht="15" customHeight="1">
      <c r="A36" s="150"/>
      <c r="B36" s="161" t="s">
        <v>24</v>
      </c>
      <c r="C36" s="153"/>
      <c r="D36" s="153"/>
      <c r="E36" s="153"/>
      <c r="F36" s="153"/>
      <c r="G36" s="153"/>
      <c r="H36" s="153"/>
      <c r="I36" s="153"/>
      <c r="J36" s="153"/>
      <c r="K36" s="153"/>
      <c r="L36" s="153"/>
      <c r="M36" s="153"/>
      <c r="N36" s="153"/>
      <c r="O36" s="167">
        <f t="shared" si="8"/>
        <v>0</v>
      </c>
      <c r="P36" s="35"/>
    </row>
    <row r="37" spans="1:15" s="45" customFormat="1" ht="15" customHeight="1">
      <c r="A37" s="136" t="s">
        <v>8</v>
      </c>
      <c r="B37" s="136" t="s">
        <v>30</v>
      </c>
      <c r="C37" s="158">
        <f>SUM(C38:C57)</f>
        <v>230.39999999999992</v>
      </c>
      <c r="D37" s="158">
        <f aca="true" t="shared" si="9" ref="D37:N37">SUM(D38:D57)</f>
        <v>165.5999999999999</v>
      </c>
      <c r="E37" s="158">
        <f t="shared" si="9"/>
        <v>241.19999999999993</v>
      </c>
      <c r="F37" s="158">
        <f t="shared" si="9"/>
        <v>223.19999999999993</v>
      </c>
      <c r="G37" s="158">
        <f t="shared" si="9"/>
        <v>143.99999999999994</v>
      </c>
      <c r="H37" s="158">
        <f t="shared" si="9"/>
        <v>176.39999999999998</v>
      </c>
      <c r="I37" s="158">
        <f t="shared" si="9"/>
        <v>140.39999999999995</v>
      </c>
      <c r="J37" s="158">
        <f t="shared" si="9"/>
        <v>111.59999999999995</v>
      </c>
      <c r="K37" s="158">
        <f t="shared" si="9"/>
        <v>187.1999999999999</v>
      </c>
      <c r="L37" s="158">
        <f t="shared" si="9"/>
        <v>165.59999999999997</v>
      </c>
      <c r="M37" s="158">
        <f t="shared" si="9"/>
        <v>208.79999999999995</v>
      </c>
      <c r="N37" s="158">
        <f t="shared" si="9"/>
        <v>208.79999999999995</v>
      </c>
      <c r="O37" s="158">
        <f>SUM(O38:O57)</f>
        <v>2203.2</v>
      </c>
    </row>
    <row r="38" spans="1:15" ht="15" customHeight="1">
      <c r="A38" s="154"/>
      <c r="B38" s="161" t="s">
        <v>99</v>
      </c>
      <c r="C38" s="153">
        <v>43.2</v>
      </c>
      <c r="D38" s="153">
        <v>50.4</v>
      </c>
      <c r="E38" s="153">
        <v>61.2</v>
      </c>
      <c r="F38" s="153">
        <v>57.6</v>
      </c>
      <c r="G38" s="153">
        <v>25.2</v>
      </c>
      <c r="H38" s="153">
        <v>39.6</v>
      </c>
      <c r="I38" s="153">
        <v>21.6</v>
      </c>
      <c r="J38" s="153">
        <v>32.4</v>
      </c>
      <c r="K38" s="153">
        <v>43.2</v>
      </c>
      <c r="L38" s="153">
        <v>18</v>
      </c>
      <c r="M38" s="153">
        <v>61.2</v>
      </c>
      <c r="N38" s="153">
        <v>14.4</v>
      </c>
      <c r="O38" s="167">
        <f>SUM(C38:N38)</f>
        <v>467.99999999999994</v>
      </c>
    </row>
    <row r="39" spans="1:15" ht="15" customHeight="1">
      <c r="A39" s="154"/>
      <c r="B39" s="161" t="s">
        <v>92</v>
      </c>
      <c r="C39" s="153">
        <v>28.8</v>
      </c>
      <c r="D39" s="153">
        <v>14.4</v>
      </c>
      <c r="E39" s="153">
        <v>14.4</v>
      </c>
      <c r="F39" s="153">
        <v>14.4</v>
      </c>
      <c r="G39" s="153">
        <v>21.6</v>
      </c>
      <c r="H39" s="153">
        <v>7.2</v>
      </c>
      <c r="I39" s="153">
        <v>14.4</v>
      </c>
      <c r="J39" s="153">
        <v>7.2</v>
      </c>
      <c r="K39" s="153">
        <v>72</v>
      </c>
      <c r="L39" s="153">
        <v>21.6</v>
      </c>
      <c r="M39" s="153">
        <v>14.4</v>
      </c>
      <c r="N39" s="153">
        <v>28.8</v>
      </c>
      <c r="O39" s="167">
        <f aca="true" t="shared" si="10" ref="O39:O57">SUM(C39:N39)</f>
        <v>259.2</v>
      </c>
    </row>
    <row r="40" spans="1:15" ht="15" customHeight="1">
      <c r="A40" s="154"/>
      <c r="B40" s="161" t="s">
        <v>102</v>
      </c>
      <c r="C40" s="153">
        <v>10.8</v>
      </c>
      <c r="D40" s="153">
        <v>10.8</v>
      </c>
      <c r="E40" s="153">
        <v>3.6</v>
      </c>
      <c r="F40" s="153">
        <v>3.6</v>
      </c>
      <c r="G40" s="153">
        <v>3.6</v>
      </c>
      <c r="H40" s="153">
        <v>3.6</v>
      </c>
      <c r="I40" s="153">
        <v>3.6</v>
      </c>
      <c r="J40" s="153">
        <v>3.6</v>
      </c>
      <c r="K40" s="153">
        <v>3.6</v>
      </c>
      <c r="L40" s="153">
        <v>7.2</v>
      </c>
      <c r="M40" s="153">
        <v>3.6</v>
      </c>
      <c r="N40" s="153">
        <v>3.6</v>
      </c>
      <c r="O40" s="167">
        <f t="shared" si="10"/>
        <v>61.20000000000002</v>
      </c>
    </row>
    <row r="41" spans="1:15" ht="15" customHeight="1">
      <c r="A41" s="154"/>
      <c r="B41" s="161" t="s">
        <v>84</v>
      </c>
      <c r="C41" s="153">
        <v>3.6</v>
      </c>
      <c r="D41" s="153">
        <v>3.6</v>
      </c>
      <c r="E41" s="153">
        <v>3.6</v>
      </c>
      <c r="F41" s="153">
        <v>3.6</v>
      </c>
      <c r="G41" s="153">
        <v>3.6</v>
      </c>
      <c r="H41" s="153">
        <v>3.6</v>
      </c>
      <c r="I41" s="153">
        <v>3.6</v>
      </c>
      <c r="J41" s="153">
        <v>3.6</v>
      </c>
      <c r="K41" s="153">
        <v>3.6</v>
      </c>
      <c r="L41" s="153">
        <v>3.6</v>
      </c>
      <c r="M41" s="153">
        <v>3.6</v>
      </c>
      <c r="N41" s="153">
        <v>3.6</v>
      </c>
      <c r="O41" s="167">
        <f t="shared" si="10"/>
        <v>43.20000000000001</v>
      </c>
    </row>
    <row r="42" spans="1:15" ht="15" customHeight="1">
      <c r="A42" s="154"/>
      <c r="B42" s="161" t="s">
        <v>101</v>
      </c>
      <c r="C42" s="153">
        <v>3.6</v>
      </c>
      <c r="D42" s="153">
        <v>3.6</v>
      </c>
      <c r="E42" s="153">
        <v>3.6</v>
      </c>
      <c r="F42" s="153">
        <v>3.6</v>
      </c>
      <c r="G42" s="153">
        <v>3.6</v>
      </c>
      <c r="H42" s="153">
        <v>3.6</v>
      </c>
      <c r="I42" s="153">
        <v>3.6</v>
      </c>
      <c r="J42" s="153">
        <v>3.6</v>
      </c>
      <c r="K42" s="153">
        <v>3.6</v>
      </c>
      <c r="L42" s="153">
        <v>3.6</v>
      </c>
      <c r="M42" s="153">
        <v>3.6</v>
      </c>
      <c r="N42" s="153">
        <v>3.6</v>
      </c>
      <c r="O42" s="167">
        <f t="shared" si="10"/>
        <v>43.20000000000001</v>
      </c>
    </row>
    <row r="43" spans="1:15" ht="15" customHeight="1">
      <c r="A43" s="154"/>
      <c r="B43" s="161" t="s">
        <v>104</v>
      </c>
      <c r="C43" s="153">
        <v>14.4</v>
      </c>
      <c r="D43" s="153">
        <v>10.8</v>
      </c>
      <c r="E43" s="153">
        <v>10.8</v>
      </c>
      <c r="F43" s="153">
        <v>7.2</v>
      </c>
      <c r="G43" s="153">
        <v>10.8</v>
      </c>
      <c r="H43" s="153">
        <v>3.6</v>
      </c>
      <c r="I43" s="153">
        <v>14.4</v>
      </c>
      <c r="J43" s="153">
        <v>7.2</v>
      </c>
      <c r="K43" s="153">
        <v>7.2</v>
      </c>
      <c r="L43" s="153">
        <v>7.2</v>
      </c>
      <c r="M43" s="153">
        <v>7.2</v>
      </c>
      <c r="N43" s="153">
        <v>14.4</v>
      </c>
      <c r="O43" s="167">
        <f t="shared" si="10"/>
        <v>115.20000000000002</v>
      </c>
    </row>
    <row r="44" spans="1:15" ht="15" customHeight="1">
      <c r="A44" s="154"/>
      <c r="B44" s="161" t="s">
        <v>103</v>
      </c>
      <c r="C44" s="153">
        <v>3.6</v>
      </c>
      <c r="D44" s="153">
        <v>3.6</v>
      </c>
      <c r="E44" s="153">
        <v>3.6</v>
      </c>
      <c r="F44" s="153">
        <v>3.6</v>
      </c>
      <c r="G44" s="153">
        <v>3.6</v>
      </c>
      <c r="H44" s="153">
        <v>3.6</v>
      </c>
      <c r="I44" s="153">
        <v>3.6</v>
      </c>
      <c r="J44" s="153">
        <v>3.6</v>
      </c>
      <c r="K44" s="153">
        <v>3.6</v>
      </c>
      <c r="L44" s="153">
        <v>3.6</v>
      </c>
      <c r="M44" s="153">
        <v>3.6</v>
      </c>
      <c r="N44" s="153">
        <v>3.6</v>
      </c>
      <c r="O44" s="167">
        <f t="shared" si="10"/>
        <v>43.20000000000001</v>
      </c>
    </row>
    <row r="45" spans="1:15" ht="15" customHeight="1">
      <c r="A45" s="154"/>
      <c r="B45" s="161" t="s">
        <v>88</v>
      </c>
      <c r="C45" s="153">
        <v>3.6</v>
      </c>
      <c r="D45" s="153">
        <v>3.6</v>
      </c>
      <c r="E45" s="153">
        <v>3.6</v>
      </c>
      <c r="F45" s="153">
        <v>3.6</v>
      </c>
      <c r="G45" s="153">
        <v>3.6</v>
      </c>
      <c r="H45" s="153">
        <v>3.6</v>
      </c>
      <c r="I45" s="153">
        <v>3.6</v>
      </c>
      <c r="J45" s="153">
        <v>3.6</v>
      </c>
      <c r="K45" s="153">
        <v>3.6</v>
      </c>
      <c r="L45" s="153">
        <v>3.6</v>
      </c>
      <c r="M45" s="153">
        <v>3.6</v>
      </c>
      <c r="N45" s="153">
        <v>3.6</v>
      </c>
      <c r="O45" s="167">
        <f>SUM(C45:N45)</f>
        <v>43.20000000000001</v>
      </c>
    </row>
    <row r="46" spans="1:15" ht="15" customHeight="1">
      <c r="A46" s="154"/>
      <c r="B46" s="161" t="s">
        <v>90</v>
      </c>
      <c r="C46" s="153">
        <v>3.6</v>
      </c>
      <c r="D46" s="153">
        <v>3.6</v>
      </c>
      <c r="E46" s="153">
        <v>3.6</v>
      </c>
      <c r="F46" s="153">
        <v>3.6</v>
      </c>
      <c r="G46" s="153">
        <v>3.6</v>
      </c>
      <c r="H46" s="153">
        <v>3.6</v>
      </c>
      <c r="I46" s="153">
        <v>3.6</v>
      </c>
      <c r="J46" s="153">
        <v>3.6</v>
      </c>
      <c r="K46" s="153">
        <v>3.6</v>
      </c>
      <c r="L46" s="153">
        <v>3.6</v>
      </c>
      <c r="M46" s="153">
        <v>3.6</v>
      </c>
      <c r="N46" s="153">
        <v>3.6</v>
      </c>
      <c r="O46" s="167">
        <f t="shared" si="10"/>
        <v>43.20000000000001</v>
      </c>
    </row>
    <row r="47" spans="1:17" s="116" customFormat="1" ht="15">
      <c r="A47" s="169"/>
      <c r="B47" s="162" t="s">
        <v>123</v>
      </c>
      <c r="C47" s="153">
        <v>3.6</v>
      </c>
      <c r="D47" s="153">
        <v>3.6</v>
      </c>
      <c r="E47" s="153">
        <v>3.6</v>
      </c>
      <c r="F47" s="153">
        <v>3.6</v>
      </c>
      <c r="G47" s="153">
        <v>3.6</v>
      </c>
      <c r="H47" s="153">
        <v>3.6</v>
      </c>
      <c r="I47" s="153">
        <v>3.6</v>
      </c>
      <c r="J47" s="153">
        <v>3.6</v>
      </c>
      <c r="K47" s="153">
        <v>3.6</v>
      </c>
      <c r="L47" s="153">
        <v>3.6</v>
      </c>
      <c r="M47" s="153">
        <v>3.6</v>
      </c>
      <c r="N47" s="153">
        <v>3.6</v>
      </c>
      <c r="O47" s="145">
        <f t="shared" si="10"/>
        <v>43.20000000000001</v>
      </c>
      <c r="Q47" s="117"/>
    </row>
    <row r="48" spans="1:15" ht="15" customHeight="1">
      <c r="A48" s="154"/>
      <c r="B48" s="161" t="s">
        <v>89</v>
      </c>
      <c r="C48" s="153">
        <v>3.6</v>
      </c>
      <c r="D48" s="153">
        <v>3.6</v>
      </c>
      <c r="E48" s="153">
        <v>3.6</v>
      </c>
      <c r="F48" s="153">
        <v>3.6</v>
      </c>
      <c r="G48" s="153">
        <v>3.6</v>
      </c>
      <c r="H48" s="153">
        <v>3.6</v>
      </c>
      <c r="I48" s="153">
        <v>3.6</v>
      </c>
      <c r="J48" s="153">
        <v>3.6</v>
      </c>
      <c r="K48" s="153">
        <v>3.6</v>
      </c>
      <c r="L48" s="153">
        <v>3.6</v>
      </c>
      <c r="M48" s="153">
        <v>3.6</v>
      </c>
      <c r="N48" s="153">
        <v>3.6</v>
      </c>
      <c r="O48" s="167">
        <f t="shared" si="10"/>
        <v>43.20000000000001</v>
      </c>
    </row>
    <row r="49" spans="1:15" ht="15" customHeight="1">
      <c r="A49" s="154"/>
      <c r="B49" s="161" t="s">
        <v>118</v>
      </c>
      <c r="C49" s="153">
        <v>3.6</v>
      </c>
      <c r="D49" s="153">
        <v>3.6</v>
      </c>
      <c r="E49" s="153">
        <v>3.6</v>
      </c>
      <c r="F49" s="153">
        <v>3.6</v>
      </c>
      <c r="G49" s="153">
        <v>3.6</v>
      </c>
      <c r="H49" s="153">
        <v>3.6</v>
      </c>
      <c r="I49" s="153">
        <v>3.6</v>
      </c>
      <c r="J49" s="153">
        <v>3.6</v>
      </c>
      <c r="K49" s="153">
        <v>3.6</v>
      </c>
      <c r="L49" s="153">
        <v>3.6</v>
      </c>
      <c r="M49" s="153">
        <v>3.6</v>
      </c>
      <c r="N49" s="153">
        <v>3.6</v>
      </c>
      <c r="O49" s="167">
        <f t="shared" si="10"/>
        <v>43.20000000000001</v>
      </c>
    </row>
    <row r="50" spans="1:15" ht="15" customHeight="1">
      <c r="A50" s="154"/>
      <c r="B50" s="161" t="s">
        <v>110</v>
      </c>
      <c r="C50" s="153">
        <v>21.6</v>
      </c>
      <c r="D50" s="153">
        <v>7.2</v>
      </c>
      <c r="E50" s="153">
        <v>3.6</v>
      </c>
      <c r="F50" s="153">
        <v>10.8</v>
      </c>
      <c r="G50" s="153">
        <v>7.2</v>
      </c>
      <c r="H50" s="153">
        <v>14.4</v>
      </c>
      <c r="I50" s="153">
        <v>3.6</v>
      </c>
      <c r="J50" s="153">
        <v>7.2</v>
      </c>
      <c r="K50" s="153">
        <v>7.2</v>
      </c>
      <c r="L50" s="153">
        <v>14.4</v>
      </c>
      <c r="M50" s="153">
        <v>7.2</v>
      </c>
      <c r="N50" s="153">
        <v>3.6</v>
      </c>
      <c r="O50" s="167">
        <f t="shared" si="10"/>
        <v>108.00000000000001</v>
      </c>
    </row>
    <row r="51" spans="1:15" ht="15" customHeight="1">
      <c r="A51" s="154"/>
      <c r="B51" s="161" t="s">
        <v>116</v>
      </c>
      <c r="C51" s="153">
        <v>21.6</v>
      </c>
      <c r="D51" s="153">
        <v>3.6</v>
      </c>
      <c r="E51" s="153">
        <v>18</v>
      </c>
      <c r="F51" s="153">
        <v>18</v>
      </c>
      <c r="G51" s="153">
        <v>18</v>
      </c>
      <c r="H51" s="153">
        <v>18</v>
      </c>
      <c r="I51" s="153">
        <v>3.6</v>
      </c>
      <c r="J51" s="153">
        <v>3.6</v>
      </c>
      <c r="K51" s="153">
        <v>3.6</v>
      </c>
      <c r="L51" s="153">
        <v>3.6</v>
      </c>
      <c r="M51" s="153">
        <v>3.6</v>
      </c>
      <c r="N51" s="153">
        <v>36</v>
      </c>
      <c r="O51" s="167">
        <f t="shared" si="10"/>
        <v>151.2</v>
      </c>
    </row>
    <row r="52" spans="1:15" ht="15" customHeight="1">
      <c r="A52" s="154"/>
      <c r="B52" s="161" t="s">
        <v>81</v>
      </c>
      <c r="C52" s="153">
        <v>3.6</v>
      </c>
      <c r="D52" s="153">
        <v>3.6</v>
      </c>
      <c r="E52" s="153">
        <v>3.6</v>
      </c>
      <c r="F52" s="153">
        <v>3.6</v>
      </c>
      <c r="G52" s="153">
        <v>3.6</v>
      </c>
      <c r="H52" s="153">
        <v>3.6</v>
      </c>
      <c r="I52" s="153">
        <v>3.6</v>
      </c>
      <c r="J52" s="153">
        <v>3.6</v>
      </c>
      <c r="K52" s="153">
        <v>3.6</v>
      </c>
      <c r="L52" s="153">
        <v>3.6</v>
      </c>
      <c r="M52" s="153">
        <v>3.6</v>
      </c>
      <c r="N52" s="153">
        <v>3.6</v>
      </c>
      <c r="O52" s="167">
        <f t="shared" si="10"/>
        <v>43.20000000000001</v>
      </c>
    </row>
    <row r="53" spans="1:15" ht="15" customHeight="1">
      <c r="A53" s="154"/>
      <c r="B53" s="161" t="s">
        <v>180</v>
      </c>
      <c r="C53" s="153">
        <v>3.6</v>
      </c>
      <c r="D53" s="153">
        <v>3.6</v>
      </c>
      <c r="E53" s="153">
        <v>3.6</v>
      </c>
      <c r="F53" s="153">
        <v>3.6</v>
      </c>
      <c r="G53" s="153">
        <v>3.6</v>
      </c>
      <c r="H53" s="153">
        <v>3.6</v>
      </c>
      <c r="I53" s="153">
        <v>3.6</v>
      </c>
      <c r="J53" s="153">
        <v>3.6</v>
      </c>
      <c r="K53" s="153">
        <v>3.6</v>
      </c>
      <c r="L53" s="153">
        <v>3.6</v>
      </c>
      <c r="M53" s="153">
        <v>3.6</v>
      </c>
      <c r="N53" s="153">
        <v>3.6</v>
      </c>
      <c r="O53" s="167">
        <f t="shared" si="10"/>
        <v>43.20000000000001</v>
      </c>
    </row>
    <row r="54" spans="1:15" ht="15" customHeight="1">
      <c r="A54" s="154"/>
      <c r="B54" s="161" t="s">
        <v>82</v>
      </c>
      <c r="C54" s="153">
        <v>7.2</v>
      </c>
      <c r="D54" s="153">
        <v>3.6</v>
      </c>
      <c r="E54" s="153">
        <v>3.6</v>
      </c>
      <c r="F54" s="153">
        <v>7.2</v>
      </c>
      <c r="G54" s="153">
        <v>10.8</v>
      </c>
      <c r="H54" s="153">
        <v>3.6</v>
      </c>
      <c r="I54" s="153">
        <v>7.2</v>
      </c>
      <c r="J54" s="153">
        <v>3.6</v>
      </c>
      <c r="K54" s="153">
        <v>3.6</v>
      </c>
      <c r="L54" s="153">
        <v>3.6</v>
      </c>
      <c r="M54" s="153">
        <v>7.2</v>
      </c>
      <c r="N54" s="153">
        <v>3.6</v>
      </c>
      <c r="O54" s="167">
        <f t="shared" si="10"/>
        <v>64.80000000000001</v>
      </c>
    </row>
    <row r="55" spans="1:15" ht="15" customHeight="1">
      <c r="A55" s="154"/>
      <c r="B55" s="161" t="s">
        <v>97</v>
      </c>
      <c r="C55" s="153">
        <v>39.6</v>
      </c>
      <c r="D55" s="153">
        <v>21.6</v>
      </c>
      <c r="E55" s="153">
        <v>82.8</v>
      </c>
      <c r="F55" s="153">
        <v>61.2</v>
      </c>
      <c r="G55" s="153">
        <v>3.6</v>
      </c>
      <c r="H55" s="153">
        <v>43.2</v>
      </c>
      <c r="I55" s="153">
        <v>28.8</v>
      </c>
      <c r="J55" s="153">
        <v>3.6</v>
      </c>
      <c r="K55" s="153">
        <v>3.6</v>
      </c>
      <c r="L55" s="153">
        <v>46.8</v>
      </c>
      <c r="M55" s="153">
        <v>61.2</v>
      </c>
      <c r="N55" s="153">
        <v>61.2</v>
      </c>
      <c r="O55" s="167">
        <f t="shared" si="10"/>
        <v>457.20000000000005</v>
      </c>
    </row>
    <row r="56" spans="1:15" ht="15" customHeight="1">
      <c r="A56" s="154"/>
      <c r="B56" s="161" t="s">
        <v>100</v>
      </c>
      <c r="C56" s="153">
        <v>3.6</v>
      </c>
      <c r="D56" s="153">
        <v>3.6</v>
      </c>
      <c r="E56" s="153">
        <v>3.6</v>
      </c>
      <c r="F56" s="153">
        <v>3.6</v>
      </c>
      <c r="G56" s="153">
        <v>3.6</v>
      </c>
      <c r="H56" s="153">
        <v>3.6</v>
      </c>
      <c r="I56" s="153">
        <v>3.6</v>
      </c>
      <c r="J56" s="153">
        <v>3.6</v>
      </c>
      <c r="K56" s="153">
        <v>3.6</v>
      </c>
      <c r="L56" s="153">
        <v>3.6</v>
      </c>
      <c r="M56" s="153">
        <v>3.6</v>
      </c>
      <c r="N56" s="153">
        <v>3.6</v>
      </c>
      <c r="O56" s="167">
        <f t="shared" si="10"/>
        <v>43.20000000000001</v>
      </c>
    </row>
    <row r="57" spans="1:15" ht="15" customHeight="1">
      <c r="A57" s="154"/>
      <c r="B57" s="161" t="s">
        <v>119</v>
      </c>
      <c r="C57" s="153">
        <v>3.6</v>
      </c>
      <c r="D57" s="153">
        <v>3.6</v>
      </c>
      <c r="E57" s="153">
        <v>3.6</v>
      </c>
      <c r="F57" s="153">
        <v>3.6</v>
      </c>
      <c r="G57" s="153">
        <v>3.6</v>
      </c>
      <c r="H57" s="153">
        <v>3.6</v>
      </c>
      <c r="I57" s="153">
        <v>3.6</v>
      </c>
      <c r="J57" s="153">
        <v>3.6</v>
      </c>
      <c r="K57" s="153">
        <v>3.6</v>
      </c>
      <c r="L57" s="153">
        <v>3.6</v>
      </c>
      <c r="M57" s="153">
        <v>3.6</v>
      </c>
      <c r="N57" s="153">
        <v>3.6</v>
      </c>
      <c r="O57" s="167">
        <f t="shared" si="10"/>
        <v>43.20000000000001</v>
      </c>
    </row>
    <row r="58" spans="1:15" s="45" customFormat="1" ht="15" customHeight="1">
      <c r="A58" s="136" t="s">
        <v>9</v>
      </c>
      <c r="B58" s="136" t="s">
        <v>31</v>
      </c>
      <c r="C58" s="158">
        <f aca="true" t="shared" si="11" ref="C58:M58">SUM(C59:C60)</f>
        <v>0</v>
      </c>
      <c r="D58" s="158">
        <f t="shared" si="11"/>
        <v>0</v>
      </c>
      <c r="E58" s="158">
        <f t="shared" si="11"/>
        <v>7</v>
      </c>
      <c r="F58" s="158">
        <f t="shared" si="11"/>
        <v>7</v>
      </c>
      <c r="G58" s="158">
        <f t="shared" si="11"/>
        <v>0</v>
      </c>
      <c r="H58" s="158">
        <f t="shared" si="11"/>
        <v>0</v>
      </c>
      <c r="I58" s="158">
        <f t="shared" si="11"/>
        <v>7.2</v>
      </c>
      <c r="J58" s="158">
        <f t="shared" si="11"/>
        <v>7.3</v>
      </c>
      <c r="K58" s="158">
        <f t="shared" si="11"/>
        <v>0</v>
      </c>
      <c r="L58" s="158">
        <f t="shared" si="11"/>
        <v>7.3</v>
      </c>
      <c r="M58" s="158">
        <f t="shared" si="11"/>
        <v>0</v>
      </c>
      <c r="N58" s="158">
        <f>SUM(N59:N60)</f>
        <v>7.4</v>
      </c>
      <c r="O58" s="158">
        <f>SUM(O59:O60)</f>
        <v>43.199999999999996</v>
      </c>
    </row>
    <row r="59" spans="1:15" s="78" customFormat="1" ht="27.75" customHeight="1">
      <c r="A59" s="188"/>
      <c r="B59" s="169" t="s">
        <v>153</v>
      </c>
      <c r="C59" s="144"/>
      <c r="D59" s="144"/>
      <c r="E59" s="144">
        <v>7</v>
      </c>
      <c r="F59" s="144">
        <v>7</v>
      </c>
      <c r="G59" s="144"/>
      <c r="H59" s="144"/>
      <c r="I59" s="144">
        <v>7.2</v>
      </c>
      <c r="J59" s="144">
        <v>7.3</v>
      </c>
      <c r="K59" s="144"/>
      <c r="L59" s="144">
        <v>7.3</v>
      </c>
      <c r="M59" s="144"/>
      <c r="N59" s="144">
        <v>7.4</v>
      </c>
      <c r="O59" s="145">
        <f>SUM(C59:N59)</f>
        <v>43.199999999999996</v>
      </c>
    </row>
    <row r="60" spans="1:15" s="78" customFormat="1" ht="36">
      <c r="A60" s="169"/>
      <c r="B60" s="193" t="s">
        <v>152</v>
      </c>
      <c r="C60" s="144"/>
      <c r="D60" s="144"/>
      <c r="E60" s="144"/>
      <c r="F60" s="144"/>
      <c r="G60" s="144"/>
      <c r="H60" s="144"/>
      <c r="I60" s="144"/>
      <c r="J60" s="144"/>
      <c r="K60" s="144"/>
      <c r="L60" s="144"/>
      <c r="M60" s="144"/>
      <c r="N60" s="144"/>
      <c r="O60" s="145">
        <f>SUM(C60:N60)</f>
        <v>0</v>
      </c>
    </row>
    <row r="61" spans="1:16" s="45" customFormat="1" ht="15.75">
      <c r="A61" s="176"/>
      <c r="B61" s="136" t="s">
        <v>32</v>
      </c>
      <c r="C61" s="177">
        <f aca="true" t="shared" si="12" ref="C61:N61">C7+C23+C26+C37+C58</f>
        <v>283.5999999999999</v>
      </c>
      <c r="D61" s="177">
        <f t="shared" si="12"/>
        <v>228.7999999999999</v>
      </c>
      <c r="E61" s="177">
        <f t="shared" si="12"/>
        <v>322.29999999999995</v>
      </c>
      <c r="F61" s="177">
        <f t="shared" si="12"/>
        <v>304.19999999999993</v>
      </c>
      <c r="G61" s="177">
        <f t="shared" si="12"/>
        <v>224.49999999999994</v>
      </c>
      <c r="H61" s="177">
        <f t="shared" si="12"/>
        <v>230.39999999999998</v>
      </c>
      <c r="I61" s="177">
        <f t="shared" si="12"/>
        <v>207.39999999999995</v>
      </c>
      <c r="J61" s="177">
        <f t="shared" si="12"/>
        <v>176.89999999999998</v>
      </c>
      <c r="K61" s="177">
        <f t="shared" si="12"/>
        <v>249.7999999999999</v>
      </c>
      <c r="L61" s="177">
        <f t="shared" si="12"/>
        <v>245.39999999999998</v>
      </c>
      <c r="M61" s="177">
        <f t="shared" si="12"/>
        <v>284.9</v>
      </c>
      <c r="N61" s="177">
        <f t="shared" si="12"/>
        <v>283.69999999999993</v>
      </c>
      <c r="O61" s="177">
        <f>SUM(C61:N61)</f>
        <v>3041.899999999999</v>
      </c>
      <c r="P61" s="67"/>
    </row>
  </sheetData>
  <sheetProtection/>
  <mergeCells count="3">
    <mergeCell ref="C5:O5"/>
    <mergeCell ref="H1:O2"/>
    <mergeCell ref="B3:N3"/>
  </mergeCells>
  <printOptions/>
  <pageMargins left="0.75" right="0.75" top="1" bottom="1" header="0.5" footer="0.5"/>
  <pageSetup horizontalDpi="600" verticalDpi="600" orientation="portrait" paperSize="9" scale="5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131"/>
  <sheetViews>
    <sheetView tabSelected="1" view="pageBreakPreview" zoomScale="85" zoomScaleSheetLayoutView="85" zoomScalePageLayoutView="0" workbookViewId="0" topLeftCell="A1">
      <selection activeCell="C3" sqref="C3"/>
    </sheetView>
  </sheetViews>
  <sheetFormatPr defaultColWidth="9.140625" defaultRowHeight="17.25" customHeight="1"/>
  <cols>
    <col min="1" max="1" width="4.140625" style="359" customWidth="1"/>
    <col min="2" max="2" width="54.7109375" style="359" customWidth="1"/>
    <col min="3" max="3" width="11.00390625" style="359" customWidth="1"/>
    <col min="4" max="14" width="9.28125" style="359" bestFit="1" customWidth="1"/>
    <col min="15" max="15" width="7.28125" style="359" customWidth="1"/>
    <col min="16" max="16" width="9.140625" style="392" customWidth="1"/>
    <col min="17" max="16384" width="9.140625" style="391" customWidth="1"/>
  </cols>
  <sheetData>
    <row r="1" spans="8:16" ht="45.75" customHeight="1">
      <c r="H1" s="505" t="s">
        <v>189</v>
      </c>
      <c r="I1" s="504"/>
      <c r="J1" s="504"/>
      <c r="K1" s="504"/>
      <c r="L1" s="504"/>
      <c r="M1" s="504"/>
      <c r="N1" s="504"/>
      <c r="O1" s="504"/>
      <c r="P1" s="390"/>
    </row>
    <row r="2" spans="8:16" ht="17.25" customHeight="1">
      <c r="H2" s="504"/>
      <c r="I2" s="504"/>
      <c r="J2" s="504"/>
      <c r="K2" s="504"/>
      <c r="L2" s="504"/>
      <c r="M2" s="504"/>
      <c r="N2" s="504"/>
      <c r="O2" s="504"/>
      <c r="P2" s="390"/>
    </row>
    <row r="3" spans="1:16" ht="31.5" customHeight="1">
      <c r="A3" s="3"/>
      <c r="B3" s="473"/>
      <c r="C3" s="473"/>
      <c r="D3" s="473"/>
      <c r="E3" s="473"/>
      <c r="F3" s="473"/>
      <c r="G3" s="473"/>
      <c r="H3" s="504"/>
      <c r="I3" s="504"/>
      <c r="J3" s="504"/>
      <c r="K3" s="504"/>
      <c r="L3" s="504"/>
      <c r="M3" s="504"/>
      <c r="N3" s="504"/>
      <c r="O3" s="504"/>
      <c r="P3" s="390"/>
    </row>
    <row r="4" spans="1:15" ht="30.75" customHeight="1">
      <c r="A4" s="3"/>
      <c r="B4" s="473"/>
      <c r="C4" s="473"/>
      <c r="D4" s="473"/>
      <c r="E4" s="473"/>
      <c r="F4" s="473"/>
      <c r="G4" s="473"/>
      <c r="H4" s="473"/>
      <c r="I4" s="473"/>
      <c r="J4" s="473"/>
      <c r="K4" s="93"/>
      <c r="L4" s="93"/>
      <c r="M4" s="93"/>
      <c r="N4" s="93"/>
      <c r="O4" s="93"/>
    </row>
    <row r="5" spans="1:15" ht="23.25" customHeight="1">
      <c r="A5" s="3"/>
      <c r="B5" s="503" t="s">
        <v>173</v>
      </c>
      <c r="C5" s="504"/>
      <c r="D5" s="504"/>
      <c r="E5" s="504"/>
      <c r="F5" s="504"/>
      <c r="G5" s="504"/>
      <c r="H5" s="504"/>
      <c r="I5" s="504"/>
      <c r="J5" s="504"/>
      <c r="K5" s="504"/>
      <c r="L5" s="504"/>
      <c r="M5" s="504"/>
      <c r="N5" s="504"/>
      <c r="O5" s="93"/>
    </row>
    <row r="6" spans="1:15" ht="17.25" customHeight="1">
      <c r="A6" s="3"/>
      <c r="B6" s="3"/>
      <c r="C6" s="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</row>
    <row r="7" spans="1:15" ht="17.25" customHeight="1">
      <c r="A7" s="468" t="s">
        <v>0</v>
      </c>
      <c r="B7" s="468" t="s">
        <v>1</v>
      </c>
      <c r="C7" s="487" t="s">
        <v>130</v>
      </c>
      <c r="D7" s="487"/>
      <c r="E7" s="487"/>
      <c r="F7" s="487"/>
      <c r="G7" s="487"/>
      <c r="H7" s="487"/>
      <c r="I7" s="487"/>
      <c r="J7" s="487"/>
      <c r="K7" s="487"/>
      <c r="L7" s="487"/>
      <c r="M7" s="487"/>
      <c r="N7" s="487"/>
      <c r="O7" s="487"/>
    </row>
    <row r="8" spans="1:15" ht="17.25" customHeight="1">
      <c r="A8" s="179" t="s">
        <v>2</v>
      </c>
      <c r="B8" s="179" t="s">
        <v>3</v>
      </c>
      <c r="C8" s="360" t="s">
        <v>33</v>
      </c>
      <c r="D8" s="360" t="s">
        <v>34</v>
      </c>
      <c r="E8" s="360" t="s">
        <v>35</v>
      </c>
      <c r="F8" s="360" t="s">
        <v>36</v>
      </c>
      <c r="G8" s="360" t="s">
        <v>37</v>
      </c>
      <c r="H8" s="360" t="s">
        <v>38</v>
      </c>
      <c r="I8" s="360" t="s">
        <v>39</v>
      </c>
      <c r="J8" s="360" t="s">
        <v>40</v>
      </c>
      <c r="K8" s="360" t="s">
        <v>41</v>
      </c>
      <c r="L8" s="360" t="s">
        <v>42</v>
      </c>
      <c r="M8" s="360" t="s">
        <v>43</v>
      </c>
      <c r="N8" s="360" t="s">
        <v>44</v>
      </c>
      <c r="O8" s="360" t="s">
        <v>48</v>
      </c>
    </row>
    <row r="9" spans="1:16" ht="17.25" customHeight="1">
      <c r="A9" s="147">
        <v>1</v>
      </c>
      <c r="B9" s="147" t="s">
        <v>120</v>
      </c>
      <c r="C9" s="357">
        <f aca="true" t="shared" si="0" ref="C9:K9">C10+C22+C24+C26+C32+C34+C36+C38+C40+C42+C44+C28+C30</f>
        <v>14.22</v>
      </c>
      <c r="D9" s="357">
        <f t="shared" si="0"/>
        <v>12.529999999999998</v>
      </c>
      <c r="E9" s="357">
        <f t="shared" si="0"/>
        <v>12.619999999999997</v>
      </c>
      <c r="F9" s="357">
        <f t="shared" si="0"/>
        <v>13.330000000000002</v>
      </c>
      <c r="G9" s="357">
        <f t="shared" si="0"/>
        <v>13.02</v>
      </c>
      <c r="H9" s="357">
        <f t="shared" si="0"/>
        <v>12.529999999999998</v>
      </c>
      <c r="I9" s="357">
        <f t="shared" si="0"/>
        <v>12.629999999999997</v>
      </c>
      <c r="J9" s="357">
        <f t="shared" si="0"/>
        <v>12.519999999999998</v>
      </c>
      <c r="K9" s="357">
        <f t="shared" si="0"/>
        <v>11.73</v>
      </c>
      <c r="L9" s="357">
        <f>L10+L22+L24+L26+L32+L34+L36+L38+L40+L42+L44+L28+L30</f>
        <v>11.72</v>
      </c>
      <c r="M9" s="357">
        <f>M10+M22+M24+M26+M32+M34+M36+M38+M40+M42+M44+M28+M30</f>
        <v>11.329999999999998</v>
      </c>
      <c r="N9" s="357">
        <f>N10+N22+N24+N26+N32+N34+N36+N38+N40+N42+N44+N28+N30</f>
        <v>11.319999999999999</v>
      </c>
      <c r="O9" s="357">
        <f aca="true" t="shared" si="1" ref="O9:O18">SUM(C9:N9)</f>
        <v>149.5</v>
      </c>
      <c r="P9" s="393"/>
    </row>
    <row r="10" spans="1:16" s="395" customFormat="1" ht="17.25" customHeight="1">
      <c r="A10" s="320" t="s">
        <v>4</v>
      </c>
      <c r="B10" s="320" t="s">
        <v>139</v>
      </c>
      <c r="C10" s="343">
        <f>C11+C18+C19+C12+C13+C14+C15+C16</f>
        <v>6.37</v>
      </c>
      <c r="D10" s="343">
        <f aca="true" t="shared" si="2" ref="D10:N10">D11+D18+D19+D12+D13+D14+D15+D16</f>
        <v>5.38</v>
      </c>
      <c r="E10" s="343">
        <f t="shared" si="2"/>
        <v>5.37</v>
      </c>
      <c r="F10" s="343">
        <f t="shared" si="2"/>
        <v>5.38</v>
      </c>
      <c r="G10" s="343">
        <f t="shared" si="2"/>
        <v>5.37</v>
      </c>
      <c r="H10" s="343">
        <f t="shared" si="2"/>
        <v>5.38</v>
      </c>
      <c r="I10" s="343">
        <f t="shared" si="2"/>
        <v>5.38</v>
      </c>
      <c r="J10" s="343">
        <f t="shared" si="2"/>
        <v>5.37</v>
      </c>
      <c r="K10" s="343">
        <f t="shared" si="2"/>
        <v>5.38</v>
      </c>
      <c r="L10" s="343">
        <f t="shared" si="2"/>
        <v>5.37</v>
      </c>
      <c r="M10" s="343">
        <f t="shared" si="2"/>
        <v>5.38</v>
      </c>
      <c r="N10" s="343">
        <f t="shared" si="2"/>
        <v>5.37</v>
      </c>
      <c r="O10" s="343">
        <f t="shared" si="1"/>
        <v>65.5</v>
      </c>
      <c r="P10" s="394"/>
    </row>
    <row r="11" spans="1:16" s="397" customFormat="1" ht="17.25" customHeight="1">
      <c r="A11" s="361"/>
      <c r="B11" s="362" t="s">
        <v>5</v>
      </c>
      <c r="C11" s="363">
        <v>3.75</v>
      </c>
      <c r="D11" s="363">
        <v>2.75</v>
      </c>
      <c r="E11" s="363">
        <v>2.75</v>
      </c>
      <c r="F11" s="363">
        <v>2.75</v>
      </c>
      <c r="G11" s="363">
        <v>2.75</v>
      </c>
      <c r="H11" s="363">
        <v>2.75</v>
      </c>
      <c r="I11" s="363">
        <v>2.75</v>
      </c>
      <c r="J11" s="363">
        <v>2.75</v>
      </c>
      <c r="K11" s="363">
        <v>2.75</v>
      </c>
      <c r="L11" s="363">
        <v>2.75</v>
      </c>
      <c r="M11" s="363">
        <v>2.75</v>
      </c>
      <c r="N11" s="363">
        <v>2.75</v>
      </c>
      <c r="O11" s="364">
        <f t="shared" si="1"/>
        <v>34</v>
      </c>
      <c r="P11" s="396"/>
    </row>
    <row r="12" spans="1:16" s="397" customFormat="1" ht="17.25" customHeight="1">
      <c r="A12" s="361"/>
      <c r="B12" s="362" t="s">
        <v>177</v>
      </c>
      <c r="C12" s="363">
        <v>0.25</v>
      </c>
      <c r="D12" s="363">
        <v>0.25</v>
      </c>
      <c r="E12" s="363">
        <v>0.25</v>
      </c>
      <c r="F12" s="363">
        <v>0.25</v>
      </c>
      <c r="G12" s="363">
        <v>0.25</v>
      </c>
      <c r="H12" s="363">
        <v>0.25</v>
      </c>
      <c r="I12" s="363">
        <v>0.25</v>
      </c>
      <c r="J12" s="363">
        <v>0.25</v>
      </c>
      <c r="K12" s="363">
        <v>0.25</v>
      </c>
      <c r="L12" s="363">
        <v>0.25</v>
      </c>
      <c r="M12" s="363">
        <v>0.25</v>
      </c>
      <c r="N12" s="363">
        <v>0.25</v>
      </c>
      <c r="O12" s="364">
        <f t="shared" si="1"/>
        <v>3</v>
      </c>
      <c r="P12" s="396"/>
    </row>
    <row r="13" spans="1:16" s="397" customFormat="1" ht="17.25" customHeight="1">
      <c r="A13" s="361"/>
      <c r="B13" s="362" t="s">
        <v>174</v>
      </c>
      <c r="C13" s="363">
        <v>0.25</v>
      </c>
      <c r="D13" s="363">
        <v>0.25</v>
      </c>
      <c r="E13" s="363">
        <v>0.25</v>
      </c>
      <c r="F13" s="363">
        <v>0.25</v>
      </c>
      <c r="G13" s="363">
        <v>0.25</v>
      </c>
      <c r="H13" s="363">
        <v>0.25</v>
      </c>
      <c r="I13" s="363">
        <v>0.25</v>
      </c>
      <c r="J13" s="363">
        <v>0.25</v>
      </c>
      <c r="K13" s="363">
        <v>0.25</v>
      </c>
      <c r="L13" s="363">
        <v>0.25</v>
      </c>
      <c r="M13" s="363">
        <v>0.25</v>
      </c>
      <c r="N13" s="363">
        <v>0.25</v>
      </c>
      <c r="O13" s="364">
        <f t="shared" si="1"/>
        <v>3</v>
      </c>
      <c r="P13" s="396"/>
    </row>
    <row r="14" spans="1:16" s="397" customFormat="1" ht="17.25" customHeight="1">
      <c r="A14" s="361"/>
      <c r="B14" s="362" t="s">
        <v>175</v>
      </c>
      <c r="C14" s="363">
        <v>0.25</v>
      </c>
      <c r="D14" s="363">
        <v>0.25</v>
      </c>
      <c r="E14" s="363">
        <v>0.25</v>
      </c>
      <c r="F14" s="363">
        <v>0.25</v>
      </c>
      <c r="G14" s="363">
        <v>0.25</v>
      </c>
      <c r="H14" s="363">
        <v>0.25</v>
      </c>
      <c r="I14" s="363">
        <v>0.25</v>
      </c>
      <c r="J14" s="363">
        <v>0.25</v>
      </c>
      <c r="K14" s="363">
        <v>0.25</v>
      </c>
      <c r="L14" s="363">
        <v>0.25</v>
      </c>
      <c r="M14" s="363">
        <v>0.25</v>
      </c>
      <c r="N14" s="363">
        <v>0.25</v>
      </c>
      <c r="O14" s="364">
        <f t="shared" si="1"/>
        <v>3</v>
      </c>
      <c r="P14" s="396"/>
    </row>
    <row r="15" spans="1:16" s="397" customFormat="1" ht="17.25" customHeight="1">
      <c r="A15" s="361"/>
      <c r="B15" s="362" t="s">
        <v>176</v>
      </c>
      <c r="C15" s="363">
        <v>0.25</v>
      </c>
      <c r="D15" s="363">
        <v>0.25</v>
      </c>
      <c r="E15" s="363">
        <v>0.25</v>
      </c>
      <c r="F15" s="363">
        <v>0.25</v>
      </c>
      <c r="G15" s="363">
        <v>0.25</v>
      </c>
      <c r="H15" s="363">
        <v>0.25</v>
      </c>
      <c r="I15" s="363">
        <v>0.25</v>
      </c>
      <c r="J15" s="363">
        <v>0.25</v>
      </c>
      <c r="K15" s="363">
        <v>0.25</v>
      </c>
      <c r="L15" s="363">
        <v>0.25</v>
      </c>
      <c r="M15" s="363">
        <v>0.25</v>
      </c>
      <c r="N15" s="363">
        <v>0.25</v>
      </c>
      <c r="O15" s="364">
        <f t="shared" si="1"/>
        <v>3</v>
      </c>
      <c r="P15" s="396"/>
    </row>
    <row r="16" spans="1:16" s="397" customFormat="1" ht="17.25" customHeight="1">
      <c r="A16" s="361"/>
      <c r="B16" s="362" t="s">
        <v>185</v>
      </c>
      <c r="C16" s="363">
        <v>0.25</v>
      </c>
      <c r="D16" s="363">
        <v>0.25</v>
      </c>
      <c r="E16" s="363">
        <v>0.25</v>
      </c>
      <c r="F16" s="363">
        <v>0.25</v>
      </c>
      <c r="G16" s="363">
        <v>0.25</v>
      </c>
      <c r="H16" s="363">
        <v>0.25</v>
      </c>
      <c r="I16" s="363">
        <v>0.25</v>
      </c>
      <c r="J16" s="363">
        <v>0.25</v>
      </c>
      <c r="K16" s="363">
        <v>0.25</v>
      </c>
      <c r="L16" s="363">
        <v>0.25</v>
      </c>
      <c r="M16" s="363">
        <v>0.25</v>
      </c>
      <c r="N16" s="363">
        <v>0.25</v>
      </c>
      <c r="O16" s="364">
        <f t="shared" si="1"/>
        <v>3</v>
      </c>
      <c r="P16" s="396"/>
    </row>
    <row r="17" spans="1:15" s="398" customFormat="1" ht="17.25" customHeight="1">
      <c r="A17" s="365"/>
      <c r="B17" s="366" t="s">
        <v>132</v>
      </c>
      <c r="C17" s="367"/>
      <c r="D17" s="367"/>
      <c r="E17" s="367"/>
      <c r="F17" s="367"/>
      <c r="G17" s="367"/>
      <c r="H17" s="367"/>
      <c r="I17" s="367"/>
      <c r="J17" s="367"/>
      <c r="K17" s="367"/>
      <c r="L17" s="367"/>
      <c r="M17" s="367"/>
      <c r="N17" s="367"/>
      <c r="O17" s="368">
        <f t="shared" si="1"/>
        <v>0</v>
      </c>
    </row>
    <row r="18" spans="1:28" s="401" customFormat="1" ht="17.25" customHeight="1">
      <c r="A18" s="361"/>
      <c r="B18" s="369" t="s">
        <v>126</v>
      </c>
      <c r="C18" s="350">
        <v>1</v>
      </c>
      <c r="D18" s="350">
        <v>1</v>
      </c>
      <c r="E18" s="350">
        <v>1</v>
      </c>
      <c r="F18" s="350">
        <v>1</v>
      </c>
      <c r="G18" s="350">
        <v>1</v>
      </c>
      <c r="H18" s="350">
        <v>1</v>
      </c>
      <c r="I18" s="350">
        <v>1</v>
      </c>
      <c r="J18" s="350">
        <v>1</v>
      </c>
      <c r="K18" s="350">
        <v>1</v>
      </c>
      <c r="L18" s="350">
        <v>1</v>
      </c>
      <c r="M18" s="350">
        <v>1</v>
      </c>
      <c r="N18" s="350">
        <v>1</v>
      </c>
      <c r="O18" s="370">
        <f t="shared" si="1"/>
        <v>12</v>
      </c>
      <c r="P18" s="399"/>
      <c r="Q18" s="400"/>
      <c r="R18" s="400"/>
      <c r="S18" s="400"/>
      <c r="T18" s="400"/>
      <c r="U18" s="400"/>
      <c r="V18" s="400"/>
      <c r="W18" s="400"/>
      <c r="X18" s="400"/>
      <c r="Y18" s="400"/>
      <c r="Z18" s="400"/>
      <c r="AA18" s="400"/>
      <c r="AB18" s="400"/>
    </row>
    <row r="19" spans="1:16" s="400" customFormat="1" ht="17.25" customHeight="1">
      <c r="A19" s="361"/>
      <c r="B19" s="319" t="s">
        <v>161</v>
      </c>
      <c r="C19" s="350">
        <v>0.37</v>
      </c>
      <c r="D19" s="350">
        <v>0.38</v>
      </c>
      <c r="E19" s="350">
        <v>0.37</v>
      </c>
      <c r="F19" s="350">
        <v>0.38</v>
      </c>
      <c r="G19" s="350">
        <v>0.37</v>
      </c>
      <c r="H19" s="350">
        <v>0.38</v>
      </c>
      <c r="I19" s="350">
        <v>0.38</v>
      </c>
      <c r="J19" s="350">
        <v>0.37</v>
      </c>
      <c r="K19" s="350">
        <v>0.38</v>
      </c>
      <c r="L19" s="350">
        <v>0.37</v>
      </c>
      <c r="M19" s="350">
        <v>0.38</v>
      </c>
      <c r="N19" s="350">
        <v>0.37</v>
      </c>
      <c r="O19" s="370">
        <f>C19+D19+E19+F19+G19+H19+I19+J19+K19+L19+M19+N19</f>
        <v>4.5</v>
      </c>
      <c r="P19" s="399"/>
    </row>
    <row r="20" spans="1:15" ht="17.25" customHeight="1">
      <c r="A20" s="320" t="s">
        <v>6</v>
      </c>
      <c r="B20" s="320" t="s">
        <v>154</v>
      </c>
      <c r="C20" s="343">
        <f aca="true" t="shared" si="3" ref="C20:N22">+C21</f>
        <v>0.35</v>
      </c>
      <c r="D20" s="343">
        <f t="shared" si="3"/>
        <v>0.35</v>
      </c>
      <c r="E20" s="343">
        <f t="shared" si="3"/>
        <v>0.35</v>
      </c>
      <c r="F20" s="343">
        <f t="shared" si="3"/>
        <v>0.35</v>
      </c>
      <c r="G20" s="343">
        <f t="shared" si="3"/>
        <v>0.35</v>
      </c>
      <c r="H20" s="343">
        <f t="shared" si="3"/>
        <v>0.35</v>
      </c>
      <c r="I20" s="343">
        <f t="shared" si="3"/>
        <v>0.35</v>
      </c>
      <c r="J20" s="343">
        <f t="shared" si="3"/>
        <v>0.35</v>
      </c>
      <c r="K20" s="343">
        <f t="shared" si="3"/>
        <v>0.35</v>
      </c>
      <c r="L20" s="343">
        <f t="shared" si="3"/>
        <v>0.35</v>
      </c>
      <c r="M20" s="343">
        <f t="shared" si="3"/>
        <v>0.35</v>
      </c>
      <c r="N20" s="343">
        <f t="shared" si="3"/>
        <v>0.35</v>
      </c>
      <c r="O20" s="343">
        <f>+C20+D20+E20+F20+G20+H20+I20+J20+K20+L20+M20+N20</f>
        <v>4.2</v>
      </c>
    </row>
    <row r="21" spans="1:15" ht="17.25" customHeight="1">
      <c r="A21" s="371"/>
      <c r="B21" s="319" t="s">
        <v>46</v>
      </c>
      <c r="C21" s="341">
        <v>0.35</v>
      </c>
      <c r="D21" s="341">
        <v>0.35</v>
      </c>
      <c r="E21" s="341">
        <v>0.35</v>
      </c>
      <c r="F21" s="341">
        <v>0.35</v>
      </c>
      <c r="G21" s="341">
        <v>0.35</v>
      </c>
      <c r="H21" s="341">
        <v>0.35</v>
      </c>
      <c r="I21" s="341">
        <v>0.35</v>
      </c>
      <c r="J21" s="341">
        <v>0.35</v>
      </c>
      <c r="K21" s="341">
        <v>0.35</v>
      </c>
      <c r="L21" s="341">
        <v>0.35</v>
      </c>
      <c r="M21" s="341">
        <v>0.35</v>
      </c>
      <c r="N21" s="341">
        <v>0.35</v>
      </c>
      <c r="O21" s="353">
        <f>+C21+D21+E21+F21+G21+H21+I21+J21+K21+L21+M21+N21</f>
        <v>4.2</v>
      </c>
    </row>
    <row r="22" spans="1:15" ht="17.25" customHeight="1">
      <c r="A22" s="320" t="s">
        <v>7</v>
      </c>
      <c r="B22" s="320" t="s">
        <v>147</v>
      </c>
      <c r="C22" s="343">
        <f t="shared" si="3"/>
        <v>0.7</v>
      </c>
      <c r="D22" s="343">
        <f t="shared" si="3"/>
        <v>0.6</v>
      </c>
      <c r="E22" s="343">
        <f t="shared" si="3"/>
        <v>0.6</v>
      </c>
      <c r="F22" s="343">
        <f t="shared" si="3"/>
        <v>0.7</v>
      </c>
      <c r="G22" s="343">
        <f t="shared" si="3"/>
        <v>0.7</v>
      </c>
      <c r="H22" s="343">
        <f t="shared" si="3"/>
        <v>0.6</v>
      </c>
      <c r="I22" s="343">
        <f t="shared" si="3"/>
        <v>0.6</v>
      </c>
      <c r="J22" s="343">
        <f t="shared" si="3"/>
        <v>0.6</v>
      </c>
      <c r="K22" s="343">
        <f t="shared" si="3"/>
        <v>0.7</v>
      </c>
      <c r="L22" s="343">
        <f t="shared" si="3"/>
        <v>0.7</v>
      </c>
      <c r="M22" s="343">
        <f t="shared" si="3"/>
        <v>0.6</v>
      </c>
      <c r="N22" s="343">
        <f t="shared" si="3"/>
        <v>0.6</v>
      </c>
      <c r="O22" s="343">
        <f aca="true" t="shared" si="4" ref="O22:O42">+C22+D22+E22+F22+G22+H22+I22+J22+K22+L22+M22+N22</f>
        <v>7.699999999999999</v>
      </c>
    </row>
    <row r="23" spans="1:15" ht="17.25" customHeight="1">
      <c r="A23" s="371"/>
      <c r="B23" s="319" t="s">
        <v>5</v>
      </c>
      <c r="C23" s="372">
        <v>0.7</v>
      </c>
      <c r="D23" s="372">
        <v>0.6</v>
      </c>
      <c r="E23" s="372">
        <v>0.6</v>
      </c>
      <c r="F23" s="372">
        <v>0.7</v>
      </c>
      <c r="G23" s="372">
        <v>0.7</v>
      </c>
      <c r="H23" s="372">
        <v>0.6</v>
      </c>
      <c r="I23" s="372">
        <v>0.6</v>
      </c>
      <c r="J23" s="372">
        <v>0.6</v>
      </c>
      <c r="K23" s="372">
        <v>0.7</v>
      </c>
      <c r="L23" s="372">
        <v>0.7</v>
      </c>
      <c r="M23" s="372">
        <v>0.6</v>
      </c>
      <c r="N23" s="372">
        <v>0.6</v>
      </c>
      <c r="O23" s="353">
        <f t="shared" si="4"/>
        <v>7.699999999999999</v>
      </c>
    </row>
    <row r="24" spans="1:16" s="403" customFormat="1" ht="17.25" customHeight="1">
      <c r="A24" s="373" t="s">
        <v>8</v>
      </c>
      <c r="B24" s="320" t="s">
        <v>140</v>
      </c>
      <c r="C24" s="374">
        <f aca="true" t="shared" si="5" ref="C24:N24">+C25</f>
        <v>0.7</v>
      </c>
      <c r="D24" s="374">
        <f t="shared" si="5"/>
        <v>0.6</v>
      </c>
      <c r="E24" s="374">
        <f t="shared" si="5"/>
        <v>0.6</v>
      </c>
      <c r="F24" s="374">
        <f t="shared" si="5"/>
        <v>0.7</v>
      </c>
      <c r="G24" s="374">
        <f t="shared" si="5"/>
        <v>0.7</v>
      </c>
      <c r="H24" s="374">
        <f t="shared" si="5"/>
        <v>0.6</v>
      </c>
      <c r="I24" s="374">
        <f t="shared" si="5"/>
        <v>0.6</v>
      </c>
      <c r="J24" s="374">
        <f t="shared" si="5"/>
        <v>0.6</v>
      </c>
      <c r="K24" s="374">
        <f t="shared" si="5"/>
        <v>0.7</v>
      </c>
      <c r="L24" s="374">
        <f t="shared" si="5"/>
        <v>0.7</v>
      </c>
      <c r="M24" s="374">
        <f t="shared" si="5"/>
        <v>0.7</v>
      </c>
      <c r="N24" s="374">
        <f t="shared" si="5"/>
        <v>0.6</v>
      </c>
      <c r="O24" s="374">
        <f t="shared" si="4"/>
        <v>7.8</v>
      </c>
      <c r="P24" s="402"/>
    </row>
    <row r="25" spans="1:16" s="403" customFormat="1" ht="17.25" customHeight="1">
      <c r="A25" s="361"/>
      <c r="B25" s="362" t="s">
        <v>5</v>
      </c>
      <c r="C25" s="375">
        <v>0.7</v>
      </c>
      <c r="D25" s="375">
        <v>0.6</v>
      </c>
      <c r="E25" s="375">
        <v>0.6</v>
      </c>
      <c r="F25" s="375">
        <v>0.7</v>
      </c>
      <c r="G25" s="375">
        <v>0.7</v>
      </c>
      <c r="H25" s="375">
        <v>0.6</v>
      </c>
      <c r="I25" s="375">
        <v>0.6</v>
      </c>
      <c r="J25" s="375">
        <v>0.6</v>
      </c>
      <c r="K25" s="375">
        <v>0.7</v>
      </c>
      <c r="L25" s="375">
        <v>0.7</v>
      </c>
      <c r="M25" s="375">
        <v>0.7</v>
      </c>
      <c r="N25" s="375">
        <v>0.6</v>
      </c>
      <c r="O25" s="370">
        <f>+C25+D25+E25+F25+G25+H25+I25+J25+K25+L25+M25+N25</f>
        <v>7.8</v>
      </c>
      <c r="P25" s="402"/>
    </row>
    <row r="26" spans="1:15" ht="28.5" customHeight="1">
      <c r="A26" s="320" t="s">
        <v>9</v>
      </c>
      <c r="B26" s="320" t="s">
        <v>148</v>
      </c>
      <c r="C26" s="343">
        <f aca="true" t="shared" si="6" ref="C26:N26">+C27</f>
        <v>0.7</v>
      </c>
      <c r="D26" s="343">
        <f t="shared" si="6"/>
        <v>0.6</v>
      </c>
      <c r="E26" s="343">
        <f t="shared" si="6"/>
        <v>0.6</v>
      </c>
      <c r="F26" s="343">
        <f t="shared" si="6"/>
        <v>0.7</v>
      </c>
      <c r="G26" s="343">
        <f t="shared" si="6"/>
        <v>0.7</v>
      </c>
      <c r="H26" s="343">
        <f t="shared" si="6"/>
        <v>0.6</v>
      </c>
      <c r="I26" s="343">
        <f t="shared" si="6"/>
        <v>0.6</v>
      </c>
      <c r="J26" s="343">
        <f t="shared" si="6"/>
        <v>0.6</v>
      </c>
      <c r="K26" s="343">
        <f t="shared" si="6"/>
        <v>0.7</v>
      </c>
      <c r="L26" s="343">
        <f t="shared" si="6"/>
        <v>0.7</v>
      </c>
      <c r="M26" s="343">
        <f t="shared" si="6"/>
        <v>0.7</v>
      </c>
      <c r="N26" s="343">
        <f t="shared" si="6"/>
        <v>0.6</v>
      </c>
      <c r="O26" s="343">
        <f t="shared" si="4"/>
        <v>7.8</v>
      </c>
    </row>
    <row r="27" spans="1:15" ht="17.25" customHeight="1">
      <c r="A27" s="376"/>
      <c r="B27" s="319" t="s">
        <v>5</v>
      </c>
      <c r="C27" s="341">
        <v>0.7</v>
      </c>
      <c r="D27" s="341">
        <v>0.6</v>
      </c>
      <c r="E27" s="341">
        <v>0.6</v>
      </c>
      <c r="F27" s="341">
        <v>0.7</v>
      </c>
      <c r="G27" s="342">
        <v>0.7</v>
      </c>
      <c r="H27" s="341">
        <v>0.6</v>
      </c>
      <c r="I27" s="341">
        <v>0.6</v>
      </c>
      <c r="J27" s="341">
        <v>0.6</v>
      </c>
      <c r="K27" s="341">
        <v>0.7</v>
      </c>
      <c r="L27" s="341">
        <v>0.7</v>
      </c>
      <c r="M27" s="341">
        <v>0.7</v>
      </c>
      <c r="N27" s="341">
        <v>0.6</v>
      </c>
      <c r="O27" s="353">
        <f t="shared" si="4"/>
        <v>7.8</v>
      </c>
    </row>
    <row r="28" spans="1:15" ht="17.25" customHeight="1">
      <c r="A28" s="469" t="s">
        <v>11</v>
      </c>
      <c r="B28" s="320" t="s">
        <v>186</v>
      </c>
      <c r="C28" s="343">
        <f aca="true" t="shared" si="7" ref="C28:N28">+C29</f>
        <v>0.25</v>
      </c>
      <c r="D28" s="343">
        <f t="shared" si="7"/>
        <v>0.25</v>
      </c>
      <c r="E28" s="343">
        <f t="shared" si="7"/>
        <v>0.25</v>
      </c>
      <c r="F28" s="343">
        <f t="shared" si="7"/>
        <v>0.25</v>
      </c>
      <c r="G28" s="343">
        <f t="shared" si="7"/>
        <v>0.25</v>
      </c>
      <c r="H28" s="343">
        <f t="shared" si="7"/>
        <v>0.25</v>
      </c>
      <c r="I28" s="343">
        <f t="shared" si="7"/>
        <v>0.25</v>
      </c>
      <c r="J28" s="343">
        <f t="shared" si="7"/>
        <v>0.25</v>
      </c>
      <c r="K28" s="343">
        <f t="shared" si="7"/>
        <v>0.25</v>
      </c>
      <c r="L28" s="343">
        <f t="shared" si="7"/>
        <v>0.25</v>
      </c>
      <c r="M28" s="343">
        <f t="shared" si="7"/>
        <v>0.25</v>
      </c>
      <c r="N28" s="343">
        <f t="shared" si="7"/>
        <v>0.25</v>
      </c>
      <c r="O28" s="343">
        <f t="shared" si="4"/>
        <v>3</v>
      </c>
    </row>
    <row r="29" spans="1:15" ht="17.25" customHeight="1">
      <c r="A29" s="376"/>
      <c r="B29" s="319" t="s">
        <v>46</v>
      </c>
      <c r="C29" s="341">
        <v>0.25</v>
      </c>
      <c r="D29" s="341">
        <v>0.25</v>
      </c>
      <c r="E29" s="341">
        <v>0.25</v>
      </c>
      <c r="F29" s="341">
        <v>0.25</v>
      </c>
      <c r="G29" s="341">
        <v>0.25</v>
      </c>
      <c r="H29" s="341">
        <v>0.25</v>
      </c>
      <c r="I29" s="341">
        <v>0.25</v>
      </c>
      <c r="J29" s="341">
        <v>0.25</v>
      </c>
      <c r="K29" s="341">
        <v>0.25</v>
      </c>
      <c r="L29" s="341">
        <v>0.25</v>
      </c>
      <c r="M29" s="341">
        <v>0.25</v>
      </c>
      <c r="N29" s="341">
        <v>0.25</v>
      </c>
      <c r="O29" s="353">
        <f t="shared" si="4"/>
        <v>3</v>
      </c>
    </row>
    <row r="30" spans="1:15" ht="35.25" customHeight="1">
      <c r="A30" s="469" t="s">
        <v>13</v>
      </c>
      <c r="B30" s="320" t="s">
        <v>158</v>
      </c>
      <c r="C30" s="343">
        <f aca="true" t="shared" si="8" ref="C30:N30">+C31</f>
        <v>0.25</v>
      </c>
      <c r="D30" s="343">
        <f t="shared" si="8"/>
        <v>0.25</v>
      </c>
      <c r="E30" s="343">
        <f t="shared" si="8"/>
        <v>0.25</v>
      </c>
      <c r="F30" s="343">
        <f t="shared" si="8"/>
        <v>0.25</v>
      </c>
      <c r="G30" s="343">
        <f t="shared" si="8"/>
        <v>0.25</v>
      </c>
      <c r="H30" s="343">
        <f t="shared" si="8"/>
        <v>0.25</v>
      </c>
      <c r="I30" s="343">
        <f t="shared" si="8"/>
        <v>0.25</v>
      </c>
      <c r="J30" s="343">
        <f t="shared" si="8"/>
        <v>0.25</v>
      </c>
      <c r="K30" s="343">
        <f t="shared" si="8"/>
        <v>0.25</v>
      </c>
      <c r="L30" s="343">
        <f t="shared" si="8"/>
        <v>0.25</v>
      </c>
      <c r="M30" s="343">
        <f t="shared" si="8"/>
        <v>0.25</v>
      </c>
      <c r="N30" s="343">
        <f t="shared" si="8"/>
        <v>0.25</v>
      </c>
      <c r="O30" s="343">
        <f t="shared" si="4"/>
        <v>3</v>
      </c>
    </row>
    <row r="31" spans="1:15" ht="17.25" customHeight="1">
      <c r="A31" s="376"/>
      <c r="B31" s="319" t="s">
        <v>5</v>
      </c>
      <c r="C31" s="341">
        <v>0.25</v>
      </c>
      <c r="D31" s="341">
        <v>0.25</v>
      </c>
      <c r="E31" s="341">
        <v>0.25</v>
      </c>
      <c r="F31" s="341">
        <v>0.25</v>
      </c>
      <c r="G31" s="341">
        <v>0.25</v>
      </c>
      <c r="H31" s="341">
        <v>0.25</v>
      </c>
      <c r="I31" s="341">
        <v>0.25</v>
      </c>
      <c r="J31" s="341">
        <v>0.25</v>
      </c>
      <c r="K31" s="341">
        <v>0.25</v>
      </c>
      <c r="L31" s="341">
        <v>0.25</v>
      </c>
      <c r="M31" s="341">
        <v>0.25</v>
      </c>
      <c r="N31" s="341">
        <v>0.25</v>
      </c>
      <c r="O31" s="353">
        <f t="shared" si="4"/>
        <v>3</v>
      </c>
    </row>
    <row r="32" spans="1:15" ht="17.25" customHeight="1">
      <c r="A32" s="320" t="s">
        <v>14</v>
      </c>
      <c r="B32" s="320" t="s">
        <v>155</v>
      </c>
      <c r="C32" s="343">
        <f aca="true" t="shared" si="9" ref="C32:N32">+C33</f>
        <v>0.7</v>
      </c>
      <c r="D32" s="343">
        <f t="shared" si="9"/>
        <v>0.6</v>
      </c>
      <c r="E32" s="343">
        <f t="shared" si="9"/>
        <v>0.7</v>
      </c>
      <c r="F32" s="343">
        <f t="shared" si="9"/>
        <v>0.8</v>
      </c>
      <c r="G32" s="343">
        <f t="shared" si="9"/>
        <v>0.8</v>
      </c>
      <c r="H32" s="343">
        <f t="shared" si="9"/>
        <v>0.7</v>
      </c>
      <c r="I32" s="343">
        <f t="shared" si="9"/>
        <v>0.7</v>
      </c>
      <c r="J32" s="343">
        <f t="shared" si="9"/>
        <v>0.7</v>
      </c>
      <c r="K32" s="343">
        <f t="shared" si="9"/>
        <v>0.8</v>
      </c>
      <c r="L32" s="343">
        <f t="shared" si="9"/>
        <v>0.8</v>
      </c>
      <c r="M32" s="343">
        <f t="shared" si="9"/>
        <v>0.8</v>
      </c>
      <c r="N32" s="343">
        <f t="shared" si="9"/>
        <v>0.7</v>
      </c>
      <c r="O32" s="343">
        <f t="shared" si="4"/>
        <v>8.799999999999999</v>
      </c>
    </row>
    <row r="33" spans="1:15" ht="17.25" customHeight="1">
      <c r="A33" s="371"/>
      <c r="B33" s="319" t="s">
        <v>46</v>
      </c>
      <c r="C33" s="372">
        <v>0.7</v>
      </c>
      <c r="D33" s="372">
        <v>0.6</v>
      </c>
      <c r="E33" s="372">
        <v>0.7</v>
      </c>
      <c r="F33" s="372">
        <v>0.8</v>
      </c>
      <c r="G33" s="372">
        <v>0.8</v>
      </c>
      <c r="H33" s="372">
        <v>0.7</v>
      </c>
      <c r="I33" s="372">
        <v>0.7</v>
      </c>
      <c r="J33" s="372">
        <v>0.7</v>
      </c>
      <c r="K33" s="372">
        <v>0.8</v>
      </c>
      <c r="L33" s="372">
        <v>0.8</v>
      </c>
      <c r="M33" s="372">
        <v>0.8</v>
      </c>
      <c r="N33" s="372">
        <v>0.7</v>
      </c>
      <c r="O33" s="353">
        <f t="shared" si="4"/>
        <v>8.799999999999999</v>
      </c>
    </row>
    <row r="34" spans="1:15" ht="17.25" customHeight="1">
      <c r="A34" s="320" t="s">
        <v>16</v>
      </c>
      <c r="B34" s="320" t="s">
        <v>141</v>
      </c>
      <c r="C34" s="343">
        <f aca="true" t="shared" si="10" ref="C34:N34">+C35</f>
        <v>0.8</v>
      </c>
      <c r="D34" s="343">
        <f t="shared" si="10"/>
        <v>0.7</v>
      </c>
      <c r="E34" s="343">
        <f t="shared" si="10"/>
        <v>0.7</v>
      </c>
      <c r="F34" s="343">
        <f t="shared" si="10"/>
        <v>0.8</v>
      </c>
      <c r="G34" s="343">
        <f t="shared" si="10"/>
        <v>0.7</v>
      </c>
      <c r="H34" s="343">
        <f t="shared" si="10"/>
        <v>0.7</v>
      </c>
      <c r="I34" s="343">
        <f t="shared" si="10"/>
        <v>0.7</v>
      </c>
      <c r="J34" s="343">
        <f t="shared" si="10"/>
        <v>0.7</v>
      </c>
      <c r="K34" s="343">
        <f t="shared" si="10"/>
        <v>0.8</v>
      </c>
      <c r="L34" s="343">
        <f t="shared" si="10"/>
        <v>0.8</v>
      </c>
      <c r="M34" s="343">
        <f t="shared" si="10"/>
        <v>0.7</v>
      </c>
      <c r="N34" s="343">
        <f t="shared" si="10"/>
        <v>0.8</v>
      </c>
      <c r="O34" s="343">
        <f t="shared" si="4"/>
        <v>8.9</v>
      </c>
    </row>
    <row r="35" spans="1:15" ht="17.25" customHeight="1">
      <c r="A35" s="376"/>
      <c r="B35" s="319" t="s">
        <v>5</v>
      </c>
      <c r="C35" s="372">
        <v>0.8</v>
      </c>
      <c r="D35" s="372">
        <v>0.7</v>
      </c>
      <c r="E35" s="372">
        <v>0.7</v>
      </c>
      <c r="F35" s="372">
        <v>0.8</v>
      </c>
      <c r="G35" s="372">
        <v>0.7</v>
      </c>
      <c r="H35" s="372">
        <v>0.7</v>
      </c>
      <c r="I35" s="372">
        <v>0.7</v>
      </c>
      <c r="J35" s="372">
        <v>0.7</v>
      </c>
      <c r="K35" s="372">
        <v>0.8</v>
      </c>
      <c r="L35" s="372">
        <v>0.8</v>
      </c>
      <c r="M35" s="372">
        <v>0.7</v>
      </c>
      <c r="N35" s="372">
        <v>0.8</v>
      </c>
      <c r="O35" s="353">
        <f>+C35+D35+E35+F35+G35+H35+I35+J35+K35+L35+M35+N35</f>
        <v>8.9</v>
      </c>
    </row>
    <row r="36" spans="1:15" ht="33" customHeight="1">
      <c r="A36" s="320" t="s">
        <v>18</v>
      </c>
      <c r="B36" s="320" t="s">
        <v>150</v>
      </c>
      <c r="C36" s="343">
        <f>+C37</f>
        <v>0.45</v>
      </c>
      <c r="D36" s="343">
        <f aca="true" t="shared" si="11" ref="D36:N36">+D37</f>
        <v>0.45</v>
      </c>
      <c r="E36" s="343">
        <f t="shared" si="11"/>
        <v>0.45</v>
      </c>
      <c r="F36" s="343">
        <f t="shared" si="11"/>
        <v>0.45</v>
      </c>
      <c r="G36" s="343">
        <f t="shared" si="11"/>
        <v>0.45</v>
      </c>
      <c r="H36" s="343">
        <f t="shared" si="11"/>
        <v>0.45</v>
      </c>
      <c r="I36" s="343">
        <f t="shared" si="11"/>
        <v>0.45</v>
      </c>
      <c r="J36" s="343">
        <f t="shared" si="11"/>
        <v>0.45</v>
      </c>
      <c r="K36" s="343">
        <f t="shared" si="11"/>
        <v>0.45</v>
      </c>
      <c r="L36" s="343">
        <f t="shared" si="11"/>
        <v>0.45</v>
      </c>
      <c r="M36" s="343">
        <f t="shared" si="11"/>
        <v>0.45</v>
      </c>
      <c r="N36" s="343">
        <f t="shared" si="11"/>
        <v>0.45</v>
      </c>
      <c r="O36" s="343">
        <f t="shared" si="4"/>
        <v>5.400000000000001</v>
      </c>
    </row>
    <row r="37" spans="1:15" ht="17.25" customHeight="1">
      <c r="A37" s="376"/>
      <c r="B37" s="319" t="s">
        <v>49</v>
      </c>
      <c r="C37" s="341">
        <v>0.45</v>
      </c>
      <c r="D37" s="341">
        <v>0.45</v>
      </c>
      <c r="E37" s="341">
        <v>0.45</v>
      </c>
      <c r="F37" s="341">
        <v>0.45</v>
      </c>
      <c r="G37" s="341">
        <v>0.45</v>
      </c>
      <c r="H37" s="341">
        <v>0.45</v>
      </c>
      <c r="I37" s="341">
        <v>0.45</v>
      </c>
      <c r="J37" s="341">
        <v>0.45</v>
      </c>
      <c r="K37" s="341">
        <v>0.45</v>
      </c>
      <c r="L37" s="341">
        <v>0.45</v>
      </c>
      <c r="M37" s="341">
        <v>0.45</v>
      </c>
      <c r="N37" s="341">
        <v>0.45</v>
      </c>
      <c r="O37" s="353">
        <f t="shared" si="4"/>
        <v>5.400000000000001</v>
      </c>
    </row>
    <row r="38" spans="1:15" ht="17.25" customHeight="1">
      <c r="A38" s="320" t="s">
        <v>19</v>
      </c>
      <c r="B38" s="320" t="s">
        <v>142</v>
      </c>
      <c r="C38" s="343">
        <f aca="true" t="shared" si="12" ref="C38:N38">+C39</f>
        <v>0.3</v>
      </c>
      <c r="D38" s="343">
        <f t="shared" si="12"/>
        <v>0.3</v>
      </c>
      <c r="E38" s="343">
        <f t="shared" si="12"/>
        <v>0.3</v>
      </c>
      <c r="F38" s="343">
        <f t="shared" si="12"/>
        <v>0.3</v>
      </c>
      <c r="G38" s="343">
        <f t="shared" si="12"/>
        <v>0.3</v>
      </c>
      <c r="H38" s="343">
        <f t="shared" si="12"/>
        <v>0.3</v>
      </c>
      <c r="I38" s="343">
        <f t="shared" si="12"/>
        <v>0.3</v>
      </c>
      <c r="J38" s="343">
        <f t="shared" si="12"/>
        <v>0.3</v>
      </c>
      <c r="K38" s="343">
        <f t="shared" si="12"/>
        <v>0.3</v>
      </c>
      <c r="L38" s="343">
        <f t="shared" si="12"/>
        <v>0.3</v>
      </c>
      <c r="M38" s="343">
        <f t="shared" si="12"/>
        <v>0.3</v>
      </c>
      <c r="N38" s="343">
        <f t="shared" si="12"/>
        <v>0.3</v>
      </c>
      <c r="O38" s="343">
        <f t="shared" si="4"/>
        <v>3.599999999999999</v>
      </c>
    </row>
    <row r="39" spans="1:15" ht="17.25" customHeight="1">
      <c r="A39" s="376"/>
      <c r="B39" s="319" t="s">
        <v>5</v>
      </c>
      <c r="C39" s="341">
        <v>0.3</v>
      </c>
      <c r="D39" s="341">
        <v>0.3</v>
      </c>
      <c r="E39" s="341">
        <v>0.3</v>
      </c>
      <c r="F39" s="341">
        <v>0.3</v>
      </c>
      <c r="G39" s="341">
        <v>0.3</v>
      </c>
      <c r="H39" s="341">
        <v>0.3</v>
      </c>
      <c r="I39" s="341">
        <v>0.3</v>
      </c>
      <c r="J39" s="341">
        <v>0.3</v>
      </c>
      <c r="K39" s="341">
        <v>0.3</v>
      </c>
      <c r="L39" s="341">
        <v>0.3</v>
      </c>
      <c r="M39" s="341">
        <v>0.3</v>
      </c>
      <c r="N39" s="341">
        <v>0.3</v>
      </c>
      <c r="O39" s="353">
        <f>+C39+D39+E39+F39+G39+H39+I39+J39+K39+L39+M39+N39</f>
        <v>3.599999999999999</v>
      </c>
    </row>
    <row r="40" spans="1:15" ht="17.25" customHeight="1">
      <c r="A40" s="320" t="s">
        <v>20</v>
      </c>
      <c r="B40" s="320" t="s">
        <v>106</v>
      </c>
      <c r="C40" s="343">
        <f aca="true" t="shared" si="13" ref="C40:N40">+C41</f>
        <v>0.7</v>
      </c>
      <c r="D40" s="343">
        <f t="shared" si="13"/>
        <v>0.6</v>
      </c>
      <c r="E40" s="343">
        <f t="shared" si="13"/>
        <v>0.6</v>
      </c>
      <c r="F40" s="343">
        <f t="shared" si="13"/>
        <v>0.7</v>
      </c>
      <c r="G40" s="343">
        <f t="shared" si="13"/>
        <v>0.7</v>
      </c>
      <c r="H40" s="343">
        <f t="shared" si="13"/>
        <v>0.6</v>
      </c>
      <c r="I40" s="343">
        <f t="shared" si="13"/>
        <v>0.6</v>
      </c>
      <c r="J40" s="343">
        <f t="shared" si="13"/>
        <v>0.6</v>
      </c>
      <c r="K40" s="343">
        <f t="shared" si="13"/>
        <v>0.7</v>
      </c>
      <c r="L40" s="343">
        <f t="shared" si="13"/>
        <v>0.7</v>
      </c>
      <c r="M40" s="343">
        <f t="shared" si="13"/>
        <v>0.6</v>
      </c>
      <c r="N40" s="343">
        <f t="shared" si="13"/>
        <v>0.7</v>
      </c>
      <c r="O40" s="343">
        <f t="shared" si="4"/>
        <v>7.8</v>
      </c>
    </row>
    <row r="41" spans="1:15" ht="17.25" customHeight="1">
      <c r="A41" s="376"/>
      <c r="B41" s="319" t="s">
        <v>5</v>
      </c>
      <c r="C41" s="372">
        <v>0.7</v>
      </c>
      <c r="D41" s="372">
        <v>0.6</v>
      </c>
      <c r="E41" s="372">
        <v>0.6</v>
      </c>
      <c r="F41" s="372">
        <v>0.7</v>
      </c>
      <c r="G41" s="372">
        <v>0.7</v>
      </c>
      <c r="H41" s="372">
        <v>0.6</v>
      </c>
      <c r="I41" s="372">
        <v>0.6</v>
      </c>
      <c r="J41" s="372">
        <v>0.6</v>
      </c>
      <c r="K41" s="372">
        <v>0.7</v>
      </c>
      <c r="L41" s="372">
        <v>0.7</v>
      </c>
      <c r="M41" s="372">
        <v>0.6</v>
      </c>
      <c r="N41" s="372">
        <v>0.7</v>
      </c>
      <c r="O41" s="353">
        <f t="shared" si="4"/>
        <v>7.8</v>
      </c>
    </row>
    <row r="42" spans="1:15" ht="17.25" customHeight="1">
      <c r="A42" s="320" t="s">
        <v>21</v>
      </c>
      <c r="B42" s="320" t="s">
        <v>144</v>
      </c>
      <c r="C42" s="343">
        <f aca="true" t="shared" si="14" ref="C42:N42">SUM(C43:C43)</f>
        <v>0.8</v>
      </c>
      <c r="D42" s="343">
        <f t="shared" si="14"/>
        <v>0.7</v>
      </c>
      <c r="E42" s="343">
        <f t="shared" si="14"/>
        <v>0.7</v>
      </c>
      <c r="F42" s="343">
        <f t="shared" si="14"/>
        <v>0.8</v>
      </c>
      <c r="G42" s="343">
        <f t="shared" si="14"/>
        <v>0.6</v>
      </c>
      <c r="H42" s="343">
        <f t="shared" si="14"/>
        <v>0.6</v>
      </c>
      <c r="I42" s="343">
        <f t="shared" si="14"/>
        <v>0.7</v>
      </c>
      <c r="J42" s="343">
        <f t="shared" si="14"/>
        <v>0.6</v>
      </c>
      <c r="K42" s="343">
        <f t="shared" si="14"/>
        <v>0.7</v>
      </c>
      <c r="L42" s="343">
        <f t="shared" si="14"/>
        <v>0.7</v>
      </c>
      <c r="M42" s="343">
        <f t="shared" si="14"/>
        <v>0.6</v>
      </c>
      <c r="N42" s="343">
        <f t="shared" si="14"/>
        <v>0.7</v>
      </c>
      <c r="O42" s="343">
        <f t="shared" si="4"/>
        <v>8.2</v>
      </c>
    </row>
    <row r="43" spans="1:15" ht="17.25" customHeight="1">
      <c r="A43" s="376"/>
      <c r="B43" s="319" t="s">
        <v>5</v>
      </c>
      <c r="C43" s="372">
        <v>0.8</v>
      </c>
      <c r="D43" s="372">
        <v>0.7</v>
      </c>
      <c r="E43" s="372">
        <v>0.7</v>
      </c>
      <c r="F43" s="372">
        <v>0.8</v>
      </c>
      <c r="G43" s="372">
        <v>0.6</v>
      </c>
      <c r="H43" s="372">
        <v>0.6</v>
      </c>
      <c r="I43" s="372">
        <v>0.7</v>
      </c>
      <c r="J43" s="372">
        <v>0.6</v>
      </c>
      <c r="K43" s="372">
        <v>0.7</v>
      </c>
      <c r="L43" s="372">
        <v>0.7</v>
      </c>
      <c r="M43" s="372">
        <v>0.6</v>
      </c>
      <c r="N43" s="372">
        <v>0.7</v>
      </c>
      <c r="O43" s="353">
        <v>0.8</v>
      </c>
    </row>
    <row r="44" spans="1:15" ht="17.25" customHeight="1">
      <c r="A44" s="320" t="s">
        <v>105</v>
      </c>
      <c r="B44" s="320" t="s">
        <v>149</v>
      </c>
      <c r="C44" s="343">
        <f aca="true" t="shared" si="15" ref="C44:N44">+C45</f>
        <v>1.5</v>
      </c>
      <c r="D44" s="343">
        <f t="shared" si="15"/>
        <v>1.5</v>
      </c>
      <c r="E44" s="343">
        <f t="shared" si="15"/>
        <v>1.5</v>
      </c>
      <c r="F44" s="343">
        <f t="shared" si="15"/>
        <v>1.5</v>
      </c>
      <c r="G44" s="343">
        <f t="shared" si="15"/>
        <v>1.5</v>
      </c>
      <c r="H44" s="343">
        <f t="shared" si="15"/>
        <v>1.5</v>
      </c>
      <c r="I44" s="343">
        <f t="shared" si="15"/>
        <v>1.5</v>
      </c>
      <c r="J44" s="343">
        <f t="shared" si="15"/>
        <v>1.5</v>
      </c>
      <c r="K44" s="343">
        <f t="shared" si="15"/>
        <v>0</v>
      </c>
      <c r="L44" s="343">
        <f t="shared" si="15"/>
        <v>0</v>
      </c>
      <c r="M44" s="343">
        <f t="shared" si="15"/>
        <v>0</v>
      </c>
      <c r="N44" s="343">
        <f t="shared" si="15"/>
        <v>0</v>
      </c>
      <c r="O44" s="343">
        <f>+C44+D44+E44+F44+G44+H44+I44+J44+K44+L44+M44+N44</f>
        <v>12</v>
      </c>
    </row>
    <row r="45" spans="1:15" ht="17.25" customHeight="1">
      <c r="A45" s="376"/>
      <c r="B45" s="319" t="s">
        <v>22</v>
      </c>
      <c r="C45" s="355">
        <v>1.5</v>
      </c>
      <c r="D45" s="355">
        <v>1.5</v>
      </c>
      <c r="E45" s="355">
        <v>1.5</v>
      </c>
      <c r="F45" s="355">
        <v>1.5</v>
      </c>
      <c r="G45" s="355">
        <v>1.5</v>
      </c>
      <c r="H45" s="355">
        <v>1.5</v>
      </c>
      <c r="I45" s="355">
        <v>1.5</v>
      </c>
      <c r="J45" s="355">
        <v>1.5</v>
      </c>
      <c r="K45" s="355"/>
      <c r="L45" s="355"/>
      <c r="M45" s="355"/>
      <c r="N45" s="355"/>
      <c r="O45" s="344">
        <f>+C45+D45+E45+F45+G45+H45+I45+J45+K45+L45+M45+N45</f>
        <v>12</v>
      </c>
    </row>
    <row r="46" spans="1:28" s="405" customFormat="1" ht="38.25" customHeight="1">
      <c r="A46" s="323" t="s">
        <v>6</v>
      </c>
      <c r="B46" s="323" t="s">
        <v>145</v>
      </c>
      <c r="C46" s="177">
        <f>SUM(C47:C50)</f>
        <v>14</v>
      </c>
      <c r="D46" s="177">
        <f aca="true" t="shared" si="16" ref="D46:N46">SUM(D47:D50)</f>
        <v>15</v>
      </c>
      <c r="E46" s="177">
        <f t="shared" si="16"/>
        <v>15</v>
      </c>
      <c r="F46" s="177">
        <f t="shared" si="16"/>
        <v>17</v>
      </c>
      <c r="G46" s="177">
        <f t="shared" si="16"/>
        <v>17</v>
      </c>
      <c r="H46" s="177">
        <f t="shared" si="16"/>
        <v>17</v>
      </c>
      <c r="I46" s="177">
        <f t="shared" si="16"/>
        <v>17</v>
      </c>
      <c r="J46" s="177">
        <f t="shared" si="16"/>
        <v>17</v>
      </c>
      <c r="K46" s="177">
        <f t="shared" si="16"/>
        <v>17</v>
      </c>
      <c r="L46" s="177">
        <f t="shared" si="16"/>
        <v>14</v>
      </c>
      <c r="M46" s="177">
        <f t="shared" si="16"/>
        <v>14</v>
      </c>
      <c r="N46" s="177">
        <f t="shared" si="16"/>
        <v>13</v>
      </c>
      <c r="O46" s="177">
        <f aca="true" t="shared" si="17" ref="O46:O51">SUM(C46:N46)</f>
        <v>187</v>
      </c>
      <c r="P46" s="404"/>
      <c r="Q46" s="404"/>
      <c r="R46" s="404"/>
      <c r="S46" s="404"/>
      <c r="T46" s="404"/>
      <c r="U46" s="404"/>
      <c r="V46" s="404"/>
      <c r="W46" s="404"/>
      <c r="X46" s="404"/>
      <c r="Y46" s="404"/>
      <c r="Z46" s="404"/>
      <c r="AA46" s="404"/>
      <c r="AB46" s="404"/>
    </row>
    <row r="47" spans="1:28" s="407" customFormat="1" ht="17.25" customHeight="1">
      <c r="A47" s="377"/>
      <c r="B47" s="378" t="s">
        <v>47</v>
      </c>
      <c r="C47" s="346">
        <v>2</v>
      </c>
      <c r="D47" s="346">
        <v>2</v>
      </c>
      <c r="E47" s="346">
        <v>2</v>
      </c>
      <c r="F47" s="346">
        <v>2</v>
      </c>
      <c r="G47" s="346">
        <v>2</v>
      </c>
      <c r="H47" s="346">
        <v>2</v>
      </c>
      <c r="I47" s="346">
        <v>2</v>
      </c>
      <c r="J47" s="346">
        <v>2</v>
      </c>
      <c r="K47" s="346">
        <v>2</v>
      </c>
      <c r="L47" s="346">
        <v>2</v>
      </c>
      <c r="M47" s="346">
        <v>2</v>
      </c>
      <c r="N47" s="346">
        <v>2</v>
      </c>
      <c r="O47" s="340">
        <f t="shared" si="17"/>
        <v>24</v>
      </c>
      <c r="P47" s="406"/>
      <c r="Q47" s="406"/>
      <c r="R47" s="406"/>
      <c r="S47" s="406"/>
      <c r="T47" s="406"/>
      <c r="U47" s="406"/>
      <c r="V47" s="406"/>
      <c r="W47" s="406"/>
      <c r="X47" s="406"/>
      <c r="Y47" s="406"/>
      <c r="Z47" s="406"/>
      <c r="AA47" s="406"/>
      <c r="AB47" s="406"/>
    </row>
    <row r="48" spans="1:28" s="409" customFormat="1" ht="17.25" customHeight="1">
      <c r="A48" s="322"/>
      <c r="B48" s="378" t="s">
        <v>124</v>
      </c>
      <c r="C48" s="346">
        <v>3</v>
      </c>
      <c r="D48" s="346">
        <v>3</v>
      </c>
      <c r="E48" s="346">
        <v>3</v>
      </c>
      <c r="F48" s="346">
        <v>4</v>
      </c>
      <c r="G48" s="346">
        <v>4</v>
      </c>
      <c r="H48" s="346">
        <v>4</v>
      </c>
      <c r="I48" s="346">
        <v>4</v>
      </c>
      <c r="J48" s="346">
        <v>4</v>
      </c>
      <c r="K48" s="346">
        <v>4</v>
      </c>
      <c r="L48" s="346">
        <v>3</v>
      </c>
      <c r="M48" s="346">
        <v>3</v>
      </c>
      <c r="N48" s="346">
        <v>3</v>
      </c>
      <c r="O48" s="340">
        <f t="shared" si="17"/>
        <v>42</v>
      </c>
      <c r="P48" s="408"/>
      <c r="Q48" s="408"/>
      <c r="R48" s="408"/>
      <c r="S48" s="408"/>
      <c r="T48" s="408"/>
      <c r="U48" s="408"/>
      <c r="V48" s="408"/>
      <c r="W48" s="408"/>
      <c r="X48" s="408"/>
      <c r="Y48" s="408"/>
      <c r="Z48" s="408"/>
      <c r="AA48" s="408"/>
      <c r="AB48" s="408"/>
    </row>
    <row r="49" spans="1:15" s="410" customFormat="1" ht="17.25" customHeight="1">
      <c r="A49" s="379"/>
      <c r="B49" s="379" t="s">
        <v>137</v>
      </c>
      <c r="C49" s="379">
        <v>6</v>
      </c>
      <c r="D49" s="379">
        <v>7</v>
      </c>
      <c r="E49" s="379">
        <v>7</v>
      </c>
      <c r="F49" s="379">
        <v>7</v>
      </c>
      <c r="G49" s="379">
        <v>7</v>
      </c>
      <c r="H49" s="379">
        <v>7</v>
      </c>
      <c r="I49" s="379">
        <v>7</v>
      </c>
      <c r="J49" s="379">
        <v>7</v>
      </c>
      <c r="K49" s="379">
        <v>7</v>
      </c>
      <c r="L49" s="379">
        <v>6</v>
      </c>
      <c r="M49" s="379">
        <v>6</v>
      </c>
      <c r="N49" s="379">
        <v>5</v>
      </c>
      <c r="O49" s="380">
        <f t="shared" si="17"/>
        <v>79</v>
      </c>
    </row>
    <row r="50" spans="1:15" s="411" customFormat="1" ht="17.25" customHeight="1">
      <c r="A50" s="355"/>
      <c r="B50" s="355" t="s">
        <v>129</v>
      </c>
      <c r="C50" s="346">
        <v>3</v>
      </c>
      <c r="D50" s="346">
        <v>3</v>
      </c>
      <c r="E50" s="346">
        <v>3</v>
      </c>
      <c r="F50" s="346">
        <v>4</v>
      </c>
      <c r="G50" s="346">
        <v>4</v>
      </c>
      <c r="H50" s="346">
        <v>4</v>
      </c>
      <c r="I50" s="346">
        <v>4</v>
      </c>
      <c r="J50" s="346">
        <v>4</v>
      </c>
      <c r="K50" s="346">
        <v>4</v>
      </c>
      <c r="L50" s="346">
        <v>3</v>
      </c>
      <c r="M50" s="346">
        <v>3</v>
      </c>
      <c r="N50" s="346">
        <v>3</v>
      </c>
      <c r="O50" s="381">
        <f t="shared" si="17"/>
        <v>42</v>
      </c>
    </row>
    <row r="51" spans="1:15" s="405" customFormat="1" ht="17.25" customHeight="1">
      <c r="A51" s="323">
        <v>3</v>
      </c>
      <c r="B51" s="323" t="s">
        <v>26</v>
      </c>
      <c r="C51" s="177">
        <f>SUM(C52:C82)</f>
        <v>99</v>
      </c>
      <c r="D51" s="177">
        <f aca="true" t="shared" si="18" ref="D51:N51">SUM(D52:D82)</f>
        <v>54</v>
      </c>
      <c r="E51" s="177">
        <f t="shared" si="18"/>
        <v>57</v>
      </c>
      <c r="F51" s="177">
        <f t="shared" si="18"/>
        <v>57</v>
      </c>
      <c r="G51" s="177">
        <f t="shared" si="18"/>
        <v>68</v>
      </c>
      <c r="H51" s="177">
        <f t="shared" si="18"/>
        <v>68</v>
      </c>
      <c r="I51" s="177">
        <f t="shared" si="18"/>
        <v>58.5</v>
      </c>
      <c r="J51" s="177">
        <f t="shared" si="18"/>
        <v>69</v>
      </c>
      <c r="K51" s="177">
        <f t="shared" si="18"/>
        <v>68</v>
      </c>
      <c r="L51" s="177">
        <f t="shared" si="18"/>
        <v>59.5</v>
      </c>
      <c r="M51" s="177">
        <f t="shared" si="18"/>
        <v>59.5</v>
      </c>
      <c r="N51" s="177">
        <f t="shared" si="18"/>
        <v>69</v>
      </c>
      <c r="O51" s="177">
        <f t="shared" si="17"/>
        <v>786.5</v>
      </c>
    </row>
    <row r="52" spans="1:16" ht="17.25" customHeight="1">
      <c r="A52" s="319"/>
      <c r="B52" s="324" t="s">
        <v>55</v>
      </c>
      <c r="C52" s="341">
        <v>3</v>
      </c>
      <c r="D52" s="341">
        <v>3</v>
      </c>
      <c r="E52" s="341">
        <v>3</v>
      </c>
      <c r="F52" s="341">
        <v>3</v>
      </c>
      <c r="G52" s="341">
        <v>3</v>
      </c>
      <c r="H52" s="341">
        <v>3</v>
      </c>
      <c r="I52" s="341">
        <v>3</v>
      </c>
      <c r="J52" s="341">
        <v>3</v>
      </c>
      <c r="K52" s="341">
        <v>3</v>
      </c>
      <c r="L52" s="341">
        <v>3</v>
      </c>
      <c r="M52" s="341">
        <v>3</v>
      </c>
      <c r="N52" s="341">
        <v>3</v>
      </c>
      <c r="O52" s="353">
        <f aca="true" t="shared" si="19" ref="O52:O82">SUM(C52:N52)</f>
        <v>36</v>
      </c>
      <c r="P52" s="412"/>
    </row>
    <row r="53" spans="1:16" ht="17.25" customHeight="1">
      <c r="A53" s="319"/>
      <c r="B53" s="324" t="s">
        <v>27</v>
      </c>
      <c r="C53" s="341">
        <v>3</v>
      </c>
      <c r="D53" s="341">
        <v>3</v>
      </c>
      <c r="E53" s="341">
        <v>3</v>
      </c>
      <c r="F53" s="341">
        <v>3</v>
      </c>
      <c r="G53" s="341">
        <v>3</v>
      </c>
      <c r="H53" s="341">
        <v>3</v>
      </c>
      <c r="I53" s="341">
        <v>3</v>
      </c>
      <c r="J53" s="341">
        <v>3</v>
      </c>
      <c r="K53" s="341">
        <v>3</v>
      </c>
      <c r="L53" s="341">
        <v>3</v>
      </c>
      <c r="M53" s="341">
        <v>3</v>
      </c>
      <c r="N53" s="341">
        <v>3</v>
      </c>
      <c r="O53" s="353">
        <f t="shared" si="19"/>
        <v>36</v>
      </c>
      <c r="P53" s="412"/>
    </row>
    <row r="54" spans="1:16" ht="17.25" customHeight="1">
      <c r="A54" s="319"/>
      <c r="B54" s="324" t="s">
        <v>28</v>
      </c>
      <c r="C54" s="342">
        <v>2</v>
      </c>
      <c r="D54" s="342"/>
      <c r="E54" s="342"/>
      <c r="F54" s="342"/>
      <c r="G54" s="342"/>
      <c r="H54" s="342"/>
      <c r="I54" s="342"/>
      <c r="J54" s="342"/>
      <c r="K54" s="342"/>
      <c r="L54" s="342">
        <v>2</v>
      </c>
      <c r="M54" s="342">
        <v>2</v>
      </c>
      <c r="N54" s="342">
        <v>2</v>
      </c>
      <c r="O54" s="344">
        <f t="shared" si="19"/>
        <v>8</v>
      </c>
      <c r="P54" s="412"/>
    </row>
    <row r="55" spans="1:16" ht="17.25" customHeight="1">
      <c r="A55" s="319"/>
      <c r="B55" s="324" t="s">
        <v>29</v>
      </c>
      <c r="C55" s="341">
        <v>2</v>
      </c>
      <c r="D55" s="341">
        <v>2</v>
      </c>
      <c r="E55" s="341">
        <v>2</v>
      </c>
      <c r="F55" s="341">
        <v>2</v>
      </c>
      <c r="G55" s="341">
        <v>2</v>
      </c>
      <c r="H55" s="341">
        <v>2</v>
      </c>
      <c r="I55" s="341">
        <v>3</v>
      </c>
      <c r="J55" s="341">
        <v>3</v>
      </c>
      <c r="K55" s="341">
        <v>2</v>
      </c>
      <c r="L55" s="341">
        <v>2</v>
      </c>
      <c r="M55" s="341">
        <v>2</v>
      </c>
      <c r="N55" s="341">
        <v>2</v>
      </c>
      <c r="O55" s="353">
        <f t="shared" si="19"/>
        <v>26</v>
      </c>
      <c r="P55" s="412"/>
    </row>
    <row r="56" spans="1:16" ht="17.25" customHeight="1">
      <c r="A56" s="319"/>
      <c r="B56" s="324" t="s">
        <v>74</v>
      </c>
      <c r="C56" s="341"/>
      <c r="D56" s="341"/>
      <c r="E56" s="341"/>
      <c r="F56" s="341"/>
      <c r="G56" s="341"/>
      <c r="H56" s="341"/>
      <c r="I56" s="341"/>
      <c r="J56" s="341"/>
      <c r="K56" s="341"/>
      <c r="L56" s="341"/>
      <c r="M56" s="341"/>
      <c r="N56" s="341"/>
      <c r="O56" s="353">
        <f t="shared" si="19"/>
        <v>0</v>
      </c>
      <c r="P56" s="412"/>
    </row>
    <row r="57" spans="1:16" ht="17.25" customHeight="1">
      <c r="A57" s="319"/>
      <c r="B57" s="324" t="s">
        <v>67</v>
      </c>
      <c r="C57" s="341">
        <v>2</v>
      </c>
      <c r="D57" s="341">
        <v>1</v>
      </c>
      <c r="E57" s="341">
        <v>1</v>
      </c>
      <c r="F57" s="341">
        <v>1</v>
      </c>
      <c r="G57" s="341">
        <v>2</v>
      </c>
      <c r="H57" s="341">
        <v>2</v>
      </c>
      <c r="I57" s="341">
        <v>1</v>
      </c>
      <c r="J57" s="341">
        <v>2</v>
      </c>
      <c r="K57" s="341">
        <v>2</v>
      </c>
      <c r="L57" s="341">
        <v>1</v>
      </c>
      <c r="M57" s="341">
        <v>1</v>
      </c>
      <c r="N57" s="341">
        <v>2</v>
      </c>
      <c r="O57" s="353">
        <f t="shared" si="19"/>
        <v>18</v>
      </c>
      <c r="P57" s="412"/>
    </row>
    <row r="58" spans="1:16" ht="17.25" customHeight="1">
      <c r="A58" s="319"/>
      <c r="B58" s="324" t="s">
        <v>73</v>
      </c>
      <c r="C58" s="372">
        <v>2.5</v>
      </c>
      <c r="D58" s="372">
        <v>1</v>
      </c>
      <c r="E58" s="372">
        <v>2.5</v>
      </c>
      <c r="F58" s="372">
        <v>2.5</v>
      </c>
      <c r="G58" s="372">
        <v>2.5</v>
      </c>
      <c r="H58" s="372">
        <v>2.5</v>
      </c>
      <c r="I58" s="372">
        <v>2.5</v>
      </c>
      <c r="J58" s="372">
        <v>2.5</v>
      </c>
      <c r="K58" s="372">
        <v>2.5</v>
      </c>
      <c r="L58" s="372">
        <v>2.5</v>
      </c>
      <c r="M58" s="372">
        <v>2.5</v>
      </c>
      <c r="N58" s="372">
        <v>2.5</v>
      </c>
      <c r="O58" s="353">
        <f t="shared" si="19"/>
        <v>28.5</v>
      </c>
      <c r="P58" s="412"/>
    </row>
    <row r="59" spans="1:16" ht="17.25" customHeight="1">
      <c r="A59" s="319"/>
      <c r="B59" s="324" t="s">
        <v>56</v>
      </c>
      <c r="C59" s="372">
        <v>2.5</v>
      </c>
      <c r="D59" s="372">
        <v>1</v>
      </c>
      <c r="E59" s="372">
        <v>2.5</v>
      </c>
      <c r="F59" s="372">
        <v>2.5</v>
      </c>
      <c r="G59" s="372">
        <v>2.5</v>
      </c>
      <c r="H59" s="372">
        <v>2.5</v>
      </c>
      <c r="I59" s="372">
        <v>2.5</v>
      </c>
      <c r="J59" s="372">
        <v>2.5</v>
      </c>
      <c r="K59" s="372">
        <v>2.5</v>
      </c>
      <c r="L59" s="372">
        <v>2.5</v>
      </c>
      <c r="M59" s="372">
        <v>2.5</v>
      </c>
      <c r="N59" s="372">
        <v>2.5</v>
      </c>
      <c r="O59" s="353">
        <f t="shared" si="19"/>
        <v>28.5</v>
      </c>
      <c r="P59" s="412"/>
    </row>
    <row r="60" spans="1:16" ht="17.25" customHeight="1">
      <c r="A60" s="319"/>
      <c r="B60" s="324" t="s">
        <v>70</v>
      </c>
      <c r="C60" s="341">
        <v>2</v>
      </c>
      <c r="D60" s="341">
        <v>1</v>
      </c>
      <c r="E60" s="341">
        <v>1</v>
      </c>
      <c r="F60" s="341">
        <v>1</v>
      </c>
      <c r="G60" s="341">
        <v>2</v>
      </c>
      <c r="H60" s="341">
        <v>2</v>
      </c>
      <c r="I60" s="341">
        <v>1</v>
      </c>
      <c r="J60" s="341">
        <v>2</v>
      </c>
      <c r="K60" s="341">
        <v>2</v>
      </c>
      <c r="L60" s="341">
        <v>1</v>
      </c>
      <c r="M60" s="341">
        <v>1</v>
      </c>
      <c r="N60" s="341">
        <v>2</v>
      </c>
      <c r="O60" s="353">
        <f t="shared" si="19"/>
        <v>18</v>
      </c>
      <c r="P60" s="412"/>
    </row>
    <row r="61" spans="1:16" ht="17.25" customHeight="1">
      <c r="A61" s="319"/>
      <c r="B61" s="324" t="s">
        <v>69</v>
      </c>
      <c r="C61" s="372"/>
      <c r="D61" s="372"/>
      <c r="E61" s="372"/>
      <c r="F61" s="372"/>
      <c r="G61" s="372"/>
      <c r="H61" s="372"/>
      <c r="I61" s="372"/>
      <c r="J61" s="372"/>
      <c r="K61" s="372"/>
      <c r="L61" s="372"/>
      <c r="M61" s="372"/>
      <c r="N61" s="372"/>
      <c r="O61" s="353">
        <f t="shared" si="19"/>
        <v>0</v>
      </c>
      <c r="P61" s="412"/>
    </row>
    <row r="62" spans="1:17" s="407" customFormat="1" ht="17.25" customHeight="1">
      <c r="A62" s="322"/>
      <c r="B62" s="326" t="s">
        <v>121</v>
      </c>
      <c r="C62" s="346">
        <v>12.5</v>
      </c>
      <c r="D62" s="346">
        <v>12.5</v>
      </c>
      <c r="E62" s="346">
        <v>12.5</v>
      </c>
      <c r="F62" s="346">
        <v>12.5</v>
      </c>
      <c r="G62" s="346">
        <v>12.5</v>
      </c>
      <c r="H62" s="346">
        <v>12.5</v>
      </c>
      <c r="I62" s="346">
        <v>12.5</v>
      </c>
      <c r="J62" s="346">
        <v>12.5</v>
      </c>
      <c r="K62" s="346">
        <v>12.5</v>
      </c>
      <c r="L62" s="346">
        <v>12.5</v>
      </c>
      <c r="M62" s="346">
        <v>12.5</v>
      </c>
      <c r="N62" s="346">
        <v>11</v>
      </c>
      <c r="O62" s="340">
        <f>SUM(C62:N62)</f>
        <v>148.5</v>
      </c>
      <c r="Q62" s="406"/>
    </row>
    <row r="63" spans="1:17" s="407" customFormat="1" ht="17.25" customHeight="1">
      <c r="A63" s="322"/>
      <c r="B63" s="326" t="s">
        <v>122</v>
      </c>
      <c r="C63" s="346"/>
      <c r="D63" s="346"/>
      <c r="E63" s="346"/>
      <c r="F63" s="346"/>
      <c r="G63" s="346"/>
      <c r="H63" s="346"/>
      <c r="I63" s="346"/>
      <c r="J63" s="346"/>
      <c r="K63" s="346"/>
      <c r="L63" s="346"/>
      <c r="M63" s="346"/>
      <c r="N63" s="346"/>
      <c r="O63" s="340">
        <f>SUM(C63:N63)</f>
        <v>0</v>
      </c>
      <c r="Q63" s="406"/>
    </row>
    <row r="64" spans="1:15" ht="17.25" customHeight="1">
      <c r="A64" s="382"/>
      <c r="B64" s="324" t="s">
        <v>107</v>
      </c>
      <c r="C64" s="382"/>
      <c r="D64" s="382"/>
      <c r="E64" s="382"/>
      <c r="F64" s="382"/>
      <c r="G64" s="382"/>
      <c r="H64" s="382"/>
      <c r="I64" s="382"/>
      <c r="J64" s="382"/>
      <c r="K64" s="382"/>
      <c r="L64" s="382"/>
      <c r="M64" s="382"/>
      <c r="N64" s="382"/>
      <c r="O64" s="383">
        <f>SUM(C64:N64)</f>
        <v>0</v>
      </c>
    </row>
    <row r="65" spans="1:16" ht="17.25" customHeight="1">
      <c r="A65" s="319"/>
      <c r="B65" s="324" t="s">
        <v>64</v>
      </c>
      <c r="C65" s="372">
        <v>2.5</v>
      </c>
      <c r="D65" s="372">
        <v>2</v>
      </c>
      <c r="E65" s="372">
        <v>2</v>
      </c>
      <c r="F65" s="372">
        <v>2</v>
      </c>
      <c r="G65" s="372">
        <v>2.5</v>
      </c>
      <c r="H65" s="372">
        <v>2.5</v>
      </c>
      <c r="I65" s="372">
        <v>2</v>
      </c>
      <c r="J65" s="372">
        <v>2.5</v>
      </c>
      <c r="K65" s="372">
        <v>2.5</v>
      </c>
      <c r="L65" s="372">
        <v>2</v>
      </c>
      <c r="M65" s="372">
        <v>2</v>
      </c>
      <c r="N65" s="372">
        <v>2.5</v>
      </c>
      <c r="O65" s="353">
        <f t="shared" si="19"/>
        <v>27</v>
      </c>
      <c r="P65" s="412"/>
    </row>
    <row r="66" spans="1:16" ht="17.25" customHeight="1">
      <c r="A66" s="319"/>
      <c r="B66" s="324" t="s">
        <v>66</v>
      </c>
      <c r="C66" s="372">
        <v>2.5</v>
      </c>
      <c r="D66" s="372">
        <v>2</v>
      </c>
      <c r="E66" s="372">
        <v>2</v>
      </c>
      <c r="F66" s="372">
        <v>2</v>
      </c>
      <c r="G66" s="372">
        <v>2.5</v>
      </c>
      <c r="H66" s="372">
        <v>2.5</v>
      </c>
      <c r="I66" s="372">
        <v>2</v>
      </c>
      <c r="J66" s="372">
        <v>2.5</v>
      </c>
      <c r="K66" s="372">
        <v>2.5</v>
      </c>
      <c r="L66" s="372">
        <v>2</v>
      </c>
      <c r="M66" s="372">
        <v>2</v>
      </c>
      <c r="N66" s="372">
        <v>2.5</v>
      </c>
      <c r="O66" s="353">
        <f t="shared" si="19"/>
        <v>27</v>
      </c>
      <c r="P66" s="412"/>
    </row>
    <row r="67" spans="1:16" ht="17.25" customHeight="1">
      <c r="A67" s="319"/>
      <c r="B67" s="324" t="s">
        <v>12</v>
      </c>
      <c r="C67" s="372">
        <v>2.5</v>
      </c>
      <c r="D67" s="372">
        <v>2</v>
      </c>
      <c r="E67" s="372">
        <v>2</v>
      </c>
      <c r="F67" s="372">
        <v>2</v>
      </c>
      <c r="G67" s="372">
        <v>2.5</v>
      </c>
      <c r="H67" s="372">
        <v>2.5</v>
      </c>
      <c r="I67" s="372">
        <v>2.5</v>
      </c>
      <c r="J67" s="372">
        <v>2.5</v>
      </c>
      <c r="K67" s="372">
        <v>2.5</v>
      </c>
      <c r="L67" s="372">
        <v>2</v>
      </c>
      <c r="M67" s="372">
        <v>2</v>
      </c>
      <c r="N67" s="372">
        <v>2.5</v>
      </c>
      <c r="O67" s="353">
        <f t="shared" si="19"/>
        <v>27.5</v>
      </c>
      <c r="P67" s="412"/>
    </row>
    <row r="68" spans="1:16" ht="17.25" customHeight="1">
      <c r="A68" s="319"/>
      <c r="B68" s="324" t="s">
        <v>62</v>
      </c>
      <c r="C68" s="372">
        <v>3</v>
      </c>
      <c r="D68" s="372">
        <v>2</v>
      </c>
      <c r="E68" s="372">
        <v>2</v>
      </c>
      <c r="F68" s="372">
        <v>2</v>
      </c>
      <c r="G68" s="372">
        <v>2.5</v>
      </c>
      <c r="H68" s="372">
        <v>2.5</v>
      </c>
      <c r="I68" s="372">
        <v>2</v>
      </c>
      <c r="J68" s="372">
        <v>2.5</v>
      </c>
      <c r="K68" s="372">
        <v>2.5</v>
      </c>
      <c r="L68" s="372">
        <v>2</v>
      </c>
      <c r="M68" s="372">
        <v>2</v>
      </c>
      <c r="N68" s="372">
        <v>2.5</v>
      </c>
      <c r="O68" s="353">
        <f t="shared" si="19"/>
        <v>27.5</v>
      </c>
      <c r="P68" s="412"/>
    </row>
    <row r="69" spans="1:16" ht="17.25" customHeight="1">
      <c r="A69" s="319"/>
      <c r="B69" s="324" t="s">
        <v>65</v>
      </c>
      <c r="C69" s="341">
        <v>4</v>
      </c>
      <c r="D69" s="341">
        <v>1</v>
      </c>
      <c r="E69" s="341">
        <v>1</v>
      </c>
      <c r="F69" s="341">
        <v>1</v>
      </c>
      <c r="G69" s="341">
        <v>2</v>
      </c>
      <c r="H69" s="341">
        <v>2</v>
      </c>
      <c r="I69" s="341">
        <v>1</v>
      </c>
      <c r="J69" s="341">
        <v>2</v>
      </c>
      <c r="K69" s="341">
        <v>2</v>
      </c>
      <c r="L69" s="341">
        <v>1</v>
      </c>
      <c r="M69" s="341">
        <v>1</v>
      </c>
      <c r="N69" s="341">
        <v>2</v>
      </c>
      <c r="O69" s="353">
        <f t="shared" si="19"/>
        <v>20</v>
      </c>
      <c r="P69" s="412"/>
    </row>
    <row r="70" spans="1:16" ht="17.25" customHeight="1">
      <c r="A70" s="319"/>
      <c r="B70" s="324" t="s">
        <v>71</v>
      </c>
      <c r="C70" s="372">
        <v>5</v>
      </c>
      <c r="D70" s="372">
        <v>2</v>
      </c>
      <c r="E70" s="372">
        <v>2</v>
      </c>
      <c r="F70" s="372">
        <v>2</v>
      </c>
      <c r="G70" s="372">
        <v>2.5</v>
      </c>
      <c r="H70" s="372">
        <v>2.5</v>
      </c>
      <c r="I70" s="372">
        <v>2</v>
      </c>
      <c r="J70" s="372">
        <v>2.5</v>
      </c>
      <c r="K70" s="372">
        <v>2.5</v>
      </c>
      <c r="L70" s="372">
        <v>2</v>
      </c>
      <c r="M70" s="372">
        <v>2</v>
      </c>
      <c r="N70" s="372">
        <v>2.5</v>
      </c>
      <c r="O70" s="353">
        <f t="shared" si="19"/>
        <v>29.5</v>
      </c>
      <c r="P70" s="412"/>
    </row>
    <row r="71" spans="1:16" ht="17.25" customHeight="1">
      <c r="A71" s="319"/>
      <c r="B71" s="324" t="s">
        <v>15</v>
      </c>
      <c r="C71" s="372">
        <v>5</v>
      </c>
      <c r="D71" s="372">
        <v>2</v>
      </c>
      <c r="E71" s="372">
        <v>2</v>
      </c>
      <c r="F71" s="372">
        <v>2</v>
      </c>
      <c r="G71" s="372">
        <v>2.5</v>
      </c>
      <c r="H71" s="372">
        <v>2.5</v>
      </c>
      <c r="I71" s="372">
        <v>2</v>
      </c>
      <c r="J71" s="372">
        <v>2.5</v>
      </c>
      <c r="K71" s="372">
        <v>2.5</v>
      </c>
      <c r="L71" s="372">
        <v>2</v>
      </c>
      <c r="M71" s="372">
        <v>2</v>
      </c>
      <c r="N71" s="372">
        <v>2.5</v>
      </c>
      <c r="O71" s="353">
        <f t="shared" si="19"/>
        <v>29.5</v>
      </c>
      <c r="P71" s="412"/>
    </row>
    <row r="72" spans="1:16" ht="17.25" customHeight="1">
      <c r="A72" s="319"/>
      <c r="B72" s="324" t="s">
        <v>61</v>
      </c>
      <c r="C72" s="372">
        <v>5</v>
      </c>
      <c r="D72" s="372">
        <v>2</v>
      </c>
      <c r="E72" s="372">
        <v>2</v>
      </c>
      <c r="F72" s="372">
        <v>2</v>
      </c>
      <c r="G72" s="372">
        <v>2.5</v>
      </c>
      <c r="H72" s="372">
        <v>2.5</v>
      </c>
      <c r="I72" s="372">
        <v>2</v>
      </c>
      <c r="J72" s="372">
        <v>2.5</v>
      </c>
      <c r="K72" s="372">
        <v>2.5</v>
      </c>
      <c r="L72" s="372">
        <v>2</v>
      </c>
      <c r="M72" s="372">
        <v>2</v>
      </c>
      <c r="N72" s="372">
        <v>2.5</v>
      </c>
      <c r="O72" s="353">
        <f t="shared" si="19"/>
        <v>29.5</v>
      </c>
      <c r="P72" s="412"/>
    </row>
    <row r="73" spans="1:16" ht="17.25" customHeight="1">
      <c r="A73" s="319"/>
      <c r="B73" s="324" t="s">
        <v>68</v>
      </c>
      <c r="C73" s="341"/>
      <c r="D73" s="341"/>
      <c r="E73" s="341"/>
      <c r="F73" s="341"/>
      <c r="G73" s="341"/>
      <c r="H73" s="341"/>
      <c r="I73" s="341"/>
      <c r="J73" s="341"/>
      <c r="K73" s="341"/>
      <c r="L73" s="341"/>
      <c r="M73" s="341"/>
      <c r="N73" s="341"/>
      <c r="O73" s="353">
        <f t="shared" si="19"/>
        <v>0</v>
      </c>
      <c r="P73" s="412"/>
    </row>
    <row r="74" spans="1:16" ht="17.25" customHeight="1">
      <c r="A74" s="319"/>
      <c r="B74" s="324" t="s">
        <v>17</v>
      </c>
      <c r="C74" s="372">
        <v>5</v>
      </c>
      <c r="D74" s="372">
        <v>2</v>
      </c>
      <c r="E74" s="372">
        <v>2</v>
      </c>
      <c r="F74" s="372">
        <v>2</v>
      </c>
      <c r="G74" s="372">
        <v>2.5</v>
      </c>
      <c r="H74" s="372">
        <v>2.5</v>
      </c>
      <c r="I74" s="372">
        <v>2</v>
      </c>
      <c r="J74" s="372">
        <v>2.5</v>
      </c>
      <c r="K74" s="372">
        <v>2.5</v>
      </c>
      <c r="L74" s="372">
        <v>2</v>
      </c>
      <c r="M74" s="372">
        <v>2</v>
      </c>
      <c r="N74" s="372">
        <v>2.5</v>
      </c>
      <c r="O74" s="353">
        <f t="shared" si="19"/>
        <v>29.5</v>
      </c>
      <c r="P74" s="412"/>
    </row>
    <row r="75" spans="1:16" ht="17.25" customHeight="1">
      <c r="A75" s="319"/>
      <c r="B75" s="324" t="s">
        <v>59</v>
      </c>
      <c r="C75" s="341">
        <v>4</v>
      </c>
      <c r="D75" s="341">
        <v>1</v>
      </c>
      <c r="E75" s="341">
        <v>1</v>
      </c>
      <c r="F75" s="341">
        <v>1</v>
      </c>
      <c r="G75" s="341">
        <v>2</v>
      </c>
      <c r="H75" s="341">
        <v>2</v>
      </c>
      <c r="I75" s="341">
        <v>1</v>
      </c>
      <c r="J75" s="341">
        <v>2</v>
      </c>
      <c r="K75" s="341">
        <v>2</v>
      </c>
      <c r="L75" s="341">
        <v>1</v>
      </c>
      <c r="M75" s="341">
        <v>1</v>
      </c>
      <c r="N75" s="341">
        <v>2</v>
      </c>
      <c r="O75" s="353">
        <f t="shared" si="19"/>
        <v>20</v>
      </c>
      <c r="P75" s="412"/>
    </row>
    <row r="76" spans="1:16" ht="17.25" customHeight="1">
      <c r="A76" s="319"/>
      <c r="B76" s="324" t="s">
        <v>57</v>
      </c>
      <c r="C76" s="372">
        <v>5</v>
      </c>
      <c r="D76" s="372">
        <v>2.5</v>
      </c>
      <c r="E76" s="372">
        <v>2.5</v>
      </c>
      <c r="F76" s="372">
        <v>2.5</v>
      </c>
      <c r="G76" s="372">
        <v>2.5</v>
      </c>
      <c r="H76" s="372">
        <v>2.5</v>
      </c>
      <c r="I76" s="372">
        <v>2.5</v>
      </c>
      <c r="J76" s="372">
        <v>2.5</v>
      </c>
      <c r="K76" s="372">
        <v>2.5</v>
      </c>
      <c r="L76" s="372">
        <v>2.5</v>
      </c>
      <c r="M76" s="372">
        <v>2.5</v>
      </c>
      <c r="N76" s="372">
        <v>2.5</v>
      </c>
      <c r="O76" s="353">
        <f t="shared" si="19"/>
        <v>32.5</v>
      </c>
      <c r="P76" s="412"/>
    </row>
    <row r="77" spans="1:16" ht="17.25" customHeight="1">
      <c r="A77" s="319"/>
      <c r="B77" s="324" t="s">
        <v>60</v>
      </c>
      <c r="C77" s="372">
        <v>5</v>
      </c>
      <c r="D77" s="372">
        <v>2</v>
      </c>
      <c r="E77" s="372">
        <v>2</v>
      </c>
      <c r="F77" s="372">
        <v>2</v>
      </c>
      <c r="G77" s="372">
        <v>2.5</v>
      </c>
      <c r="H77" s="372">
        <v>2.5</v>
      </c>
      <c r="I77" s="372">
        <v>2</v>
      </c>
      <c r="J77" s="372">
        <v>2.5</v>
      </c>
      <c r="K77" s="372">
        <v>2.5</v>
      </c>
      <c r="L77" s="372">
        <v>2</v>
      </c>
      <c r="M77" s="372">
        <v>2</v>
      </c>
      <c r="N77" s="372">
        <v>2.5</v>
      </c>
      <c r="O77" s="353">
        <f t="shared" si="19"/>
        <v>29.5</v>
      </c>
      <c r="P77" s="412"/>
    </row>
    <row r="78" spans="1:16" ht="17.25" customHeight="1">
      <c r="A78" s="319"/>
      <c r="B78" s="324" t="s">
        <v>63</v>
      </c>
      <c r="C78" s="341">
        <v>4</v>
      </c>
      <c r="D78" s="341">
        <v>1</v>
      </c>
      <c r="E78" s="341">
        <v>1</v>
      </c>
      <c r="F78" s="341">
        <v>1</v>
      </c>
      <c r="G78" s="341">
        <v>2</v>
      </c>
      <c r="H78" s="341">
        <v>2</v>
      </c>
      <c r="I78" s="341">
        <v>1</v>
      </c>
      <c r="J78" s="341">
        <v>2</v>
      </c>
      <c r="K78" s="341">
        <v>2</v>
      </c>
      <c r="L78" s="341">
        <v>1</v>
      </c>
      <c r="M78" s="341">
        <v>1</v>
      </c>
      <c r="N78" s="341">
        <v>2</v>
      </c>
      <c r="O78" s="353">
        <f t="shared" si="19"/>
        <v>20</v>
      </c>
      <c r="P78" s="412"/>
    </row>
    <row r="79" spans="1:16" ht="17.25" customHeight="1">
      <c r="A79" s="319"/>
      <c r="B79" s="324" t="s">
        <v>23</v>
      </c>
      <c r="C79" s="372">
        <v>5</v>
      </c>
      <c r="D79" s="372">
        <v>2</v>
      </c>
      <c r="E79" s="372">
        <v>2</v>
      </c>
      <c r="F79" s="372">
        <v>2</v>
      </c>
      <c r="G79" s="372">
        <v>2.5</v>
      </c>
      <c r="H79" s="372">
        <v>2.5</v>
      </c>
      <c r="I79" s="372">
        <v>2</v>
      </c>
      <c r="J79" s="372">
        <v>2.5</v>
      </c>
      <c r="K79" s="372">
        <v>2.5</v>
      </c>
      <c r="L79" s="372">
        <v>2</v>
      </c>
      <c r="M79" s="372">
        <v>2</v>
      </c>
      <c r="N79" s="372">
        <v>2.5</v>
      </c>
      <c r="O79" s="353">
        <f t="shared" si="19"/>
        <v>29.5</v>
      </c>
      <c r="P79" s="412"/>
    </row>
    <row r="80" spans="1:16" ht="17.25" customHeight="1">
      <c r="A80" s="319"/>
      <c r="B80" s="324" t="s">
        <v>58</v>
      </c>
      <c r="C80" s="341">
        <v>6</v>
      </c>
      <c r="D80" s="341">
        <v>3</v>
      </c>
      <c r="E80" s="341">
        <v>3</v>
      </c>
      <c r="F80" s="341">
        <v>3</v>
      </c>
      <c r="G80" s="341">
        <v>3</v>
      </c>
      <c r="H80" s="341">
        <v>3</v>
      </c>
      <c r="I80" s="341">
        <v>3</v>
      </c>
      <c r="J80" s="341">
        <v>3</v>
      </c>
      <c r="K80" s="341">
        <v>3</v>
      </c>
      <c r="L80" s="341">
        <v>3</v>
      </c>
      <c r="M80" s="341">
        <v>3</v>
      </c>
      <c r="N80" s="341">
        <v>3</v>
      </c>
      <c r="O80" s="353">
        <f t="shared" si="19"/>
        <v>39</v>
      </c>
      <c r="P80" s="412"/>
    </row>
    <row r="81" spans="1:16" ht="17.25" customHeight="1">
      <c r="A81" s="319"/>
      <c r="B81" s="324" t="s">
        <v>24</v>
      </c>
      <c r="C81" s="341">
        <v>4</v>
      </c>
      <c r="D81" s="341">
        <v>1</v>
      </c>
      <c r="E81" s="341">
        <v>1</v>
      </c>
      <c r="F81" s="341">
        <v>1</v>
      </c>
      <c r="G81" s="341">
        <v>2</v>
      </c>
      <c r="H81" s="341">
        <v>2</v>
      </c>
      <c r="I81" s="341">
        <v>1</v>
      </c>
      <c r="J81" s="341">
        <v>2</v>
      </c>
      <c r="K81" s="341">
        <v>2</v>
      </c>
      <c r="L81" s="341">
        <v>1</v>
      </c>
      <c r="M81" s="341">
        <v>1</v>
      </c>
      <c r="N81" s="341">
        <v>2</v>
      </c>
      <c r="O81" s="353">
        <f t="shared" si="19"/>
        <v>20</v>
      </c>
      <c r="P81" s="412"/>
    </row>
    <row r="82" spans="1:16" ht="17.25" customHeight="1">
      <c r="A82" s="319"/>
      <c r="B82" s="324" t="s">
        <v>159</v>
      </c>
      <c r="C82" s="341"/>
      <c r="D82" s="341"/>
      <c r="E82" s="341"/>
      <c r="F82" s="341"/>
      <c r="G82" s="341"/>
      <c r="H82" s="341"/>
      <c r="I82" s="341"/>
      <c r="J82" s="341"/>
      <c r="K82" s="341"/>
      <c r="L82" s="341">
        <v>0.5</v>
      </c>
      <c r="M82" s="341">
        <v>0.5</v>
      </c>
      <c r="N82" s="341">
        <v>0.5</v>
      </c>
      <c r="O82" s="353">
        <f t="shared" si="19"/>
        <v>1.5</v>
      </c>
      <c r="P82" s="412"/>
    </row>
    <row r="83" spans="1:15" s="405" customFormat="1" ht="17.25" customHeight="1">
      <c r="A83" s="323">
        <v>4</v>
      </c>
      <c r="B83" s="323" t="s">
        <v>30</v>
      </c>
      <c r="C83" s="177">
        <f aca="true" t="shared" si="20" ref="C83:O83">SUM(C84:C105)</f>
        <v>101</v>
      </c>
      <c r="D83" s="177">
        <f t="shared" si="20"/>
        <v>91</v>
      </c>
      <c r="E83" s="177">
        <f t="shared" si="20"/>
        <v>98</v>
      </c>
      <c r="F83" s="177">
        <f t="shared" si="20"/>
        <v>108</v>
      </c>
      <c r="G83" s="177">
        <f t="shared" si="20"/>
        <v>99</v>
      </c>
      <c r="H83" s="177">
        <f t="shared" si="20"/>
        <v>104</v>
      </c>
      <c r="I83" s="177">
        <f t="shared" si="20"/>
        <v>95</v>
      </c>
      <c r="J83" s="177">
        <f t="shared" si="20"/>
        <v>96</v>
      </c>
      <c r="K83" s="177">
        <f t="shared" si="20"/>
        <v>113.125</v>
      </c>
      <c r="L83" s="177">
        <f t="shared" si="20"/>
        <v>123.125</v>
      </c>
      <c r="M83" s="177">
        <f t="shared" si="20"/>
        <v>98.125</v>
      </c>
      <c r="N83" s="177">
        <f t="shared" si="20"/>
        <v>101.125</v>
      </c>
      <c r="O83" s="177">
        <f t="shared" si="20"/>
        <v>1227.5</v>
      </c>
    </row>
    <row r="84" spans="1:16" ht="17.25" customHeight="1">
      <c r="A84" s="376"/>
      <c r="B84" s="324" t="s">
        <v>91</v>
      </c>
      <c r="C84" s="341">
        <v>7</v>
      </c>
      <c r="D84" s="341">
        <v>8</v>
      </c>
      <c r="E84" s="341">
        <v>11</v>
      </c>
      <c r="F84" s="341">
        <v>9</v>
      </c>
      <c r="G84" s="341">
        <v>9</v>
      </c>
      <c r="H84" s="341">
        <v>7</v>
      </c>
      <c r="I84" s="341">
        <v>9</v>
      </c>
      <c r="J84" s="341">
        <v>13</v>
      </c>
      <c r="K84" s="341">
        <v>9</v>
      </c>
      <c r="L84" s="341">
        <v>14</v>
      </c>
      <c r="M84" s="341">
        <v>9</v>
      </c>
      <c r="N84" s="341">
        <v>9</v>
      </c>
      <c r="O84" s="353">
        <f>SUM(C84:N84)</f>
        <v>114</v>
      </c>
      <c r="P84" s="413"/>
    </row>
    <row r="85" spans="1:16" ht="17.25" customHeight="1">
      <c r="A85" s="376"/>
      <c r="B85" s="324" t="s">
        <v>92</v>
      </c>
      <c r="C85" s="341">
        <v>7</v>
      </c>
      <c r="D85" s="341">
        <v>11</v>
      </c>
      <c r="E85" s="341">
        <v>13</v>
      </c>
      <c r="F85" s="341">
        <v>12</v>
      </c>
      <c r="G85" s="341">
        <v>9</v>
      </c>
      <c r="H85" s="341">
        <v>11</v>
      </c>
      <c r="I85" s="341">
        <v>7</v>
      </c>
      <c r="J85" s="341">
        <v>7</v>
      </c>
      <c r="K85" s="341">
        <v>9</v>
      </c>
      <c r="L85" s="341">
        <v>18</v>
      </c>
      <c r="M85" s="341">
        <v>8</v>
      </c>
      <c r="N85" s="341">
        <v>10</v>
      </c>
      <c r="O85" s="353">
        <f aca="true" t="shared" si="21" ref="O85:O105">SUM(C85:N85)</f>
        <v>122</v>
      </c>
      <c r="P85" s="414"/>
    </row>
    <row r="86" spans="1:15" ht="17.25" customHeight="1">
      <c r="A86" s="376"/>
      <c r="B86" s="324" t="s">
        <v>94</v>
      </c>
      <c r="C86" s="341">
        <v>5</v>
      </c>
      <c r="D86" s="341">
        <v>4</v>
      </c>
      <c r="E86" s="341">
        <v>6</v>
      </c>
      <c r="F86" s="341">
        <v>5</v>
      </c>
      <c r="G86" s="341">
        <v>5</v>
      </c>
      <c r="H86" s="341">
        <v>5</v>
      </c>
      <c r="I86" s="341">
        <v>7</v>
      </c>
      <c r="J86" s="341">
        <v>5</v>
      </c>
      <c r="K86" s="341">
        <v>7</v>
      </c>
      <c r="L86" s="341">
        <v>4</v>
      </c>
      <c r="M86" s="341">
        <v>6</v>
      </c>
      <c r="N86" s="341">
        <v>5</v>
      </c>
      <c r="O86" s="353">
        <f t="shared" si="21"/>
        <v>64</v>
      </c>
    </row>
    <row r="87" spans="1:15" ht="17.25" customHeight="1">
      <c r="A87" s="376"/>
      <c r="B87" s="324" t="s">
        <v>84</v>
      </c>
      <c r="C87" s="341">
        <v>15</v>
      </c>
      <c r="D87" s="341">
        <v>12</v>
      </c>
      <c r="E87" s="341">
        <v>12</v>
      </c>
      <c r="F87" s="341">
        <v>14</v>
      </c>
      <c r="G87" s="341">
        <v>14</v>
      </c>
      <c r="H87" s="341">
        <v>15</v>
      </c>
      <c r="I87" s="341">
        <v>14</v>
      </c>
      <c r="J87" s="341">
        <v>17</v>
      </c>
      <c r="K87" s="341">
        <v>15</v>
      </c>
      <c r="L87" s="341">
        <v>19</v>
      </c>
      <c r="M87" s="341">
        <v>11</v>
      </c>
      <c r="N87" s="341">
        <v>15</v>
      </c>
      <c r="O87" s="353">
        <f t="shared" si="21"/>
        <v>173</v>
      </c>
    </row>
    <row r="88" spans="1:15" ht="17.25" customHeight="1">
      <c r="A88" s="376"/>
      <c r="B88" s="324" t="s">
        <v>112</v>
      </c>
      <c r="C88" s="372">
        <v>4</v>
      </c>
      <c r="D88" s="372">
        <v>3</v>
      </c>
      <c r="E88" s="372">
        <v>4</v>
      </c>
      <c r="F88" s="372">
        <v>3</v>
      </c>
      <c r="G88" s="372">
        <v>2</v>
      </c>
      <c r="H88" s="372">
        <v>3</v>
      </c>
      <c r="I88" s="372">
        <v>3</v>
      </c>
      <c r="J88" s="372">
        <v>2</v>
      </c>
      <c r="K88" s="372">
        <v>3</v>
      </c>
      <c r="L88" s="372">
        <v>3</v>
      </c>
      <c r="M88" s="372">
        <v>4</v>
      </c>
      <c r="N88" s="372">
        <v>3</v>
      </c>
      <c r="O88" s="353">
        <f t="shared" si="21"/>
        <v>37</v>
      </c>
    </row>
    <row r="89" spans="1:15" ht="17.25" customHeight="1">
      <c r="A89" s="376"/>
      <c r="B89" s="324" t="s">
        <v>93</v>
      </c>
      <c r="C89" s="372">
        <v>6</v>
      </c>
      <c r="D89" s="372">
        <v>6</v>
      </c>
      <c r="E89" s="372">
        <v>6</v>
      </c>
      <c r="F89" s="372">
        <v>6</v>
      </c>
      <c r="G89" s="372">
        <v>6</v>
      </c>
      <c r="H89" s="372">
        <v>6</v>
      </c>
      <c r="I89" s="372">
        <v>6</v>
      </c>
      <c r="J89" s="372">
        <v>6</v>
      </c>
      <c r="K89" s="372">
        <v>6</v>
      </c>
      <c r="L89" s="372">
        <v>6</v>
      </c>
      <c r="M89" s="372">
        <v>6</v>
      </c>
      <c r="N89" s="372">
        <v>6</v>
      </c>
      <c r="O89" s="353">
        <f t="shared" si="21"/>
        <v>72</v>
      </c>
    </row>
    <row r="90" spans="1:15" s="407" customFormat="1" ht="17.25" customHeight="1">
      <c r="A90" s="322"/>
      <c r="B90" s="326" t="s">
        <v>108</v>
      </c>
      <c r="C90" s="346">
        <v>12</v>
      </c>
      <c r="D90" s="346">
        <v>7</v>
      </c>
      <c r="E90" s="346">
        <v>5</v>
      </c>
      <c r="F90" s="346">
        <v>10</v>
      </c>
      <c r="G90" s="346">
        <v>6</v>
      </c>
      <c r="H90" s="346">
        <v>7</v>
      </c>
      <c r="I90" s="346">
        <v>5</v>
      </c>
      <c r="J90" s="346">
        <v>7</v>
      </c>
      <c r="K90" s="346">
        <v>9</v>
      </c>
      <c r="L90" s="346">
        <v>9</v>
      </c>
      <c r="M90" s="346">
        <v>4</v>
      </c>
      <c r="N90" s="346">
        <v>7</v>
      </c>
      <c r="O90" s="340">
        <f t="shared" si="21"/>
        <v>88</v>
      </c>
    </row>
    <row r="91" spans="1:15" ht="17.25" customHeight="1">
      <c r="A91" s="376"/>
      <c r="B91" s="324" t="s">
        <v>85</v>
      </c>
      <c r="C91" s="372">
        <v>1</v>
      </c>
      <c r="D91" s="372">
        <v>1</v>
      </c>
      <c r="E91" s="372">
        <v>2</v>
      </c>
      <c r="F91" s="372">
        <v>2</v>
      </c>
      <c r="G91" s="372">
        <v>2</v>
      </c>
      <c r="H91" s="372">
        <v>3</v>
      </c>
      <c r="I91" s="372">
        <v>2</v>
      </c>
      <c r="J91" s="372">
        <v>1</v>
      </c>
      <c r="K91" s="372">
        <v>2</v>
      </c>
      <c r="L91" s="372">
        <v>2</v>
      </c>
      <c r="M91" s="372">
        <v>2</v>
      </c>
      <c r="N91" s="372">
        <v>2</v>
      </c>
      <c r="O91" s="353">
        <f t="shared" si="21"/>
        <v>22</v>
      </c>
    </row>
    <row r="92" spans="1:15" ht="33.75" customHeight="1">
      <c r="A92" s="376"/>
      <c r="B92" s="324" t="s">
        <v>115</v>
      </c>
      <c r="C92" s="372">
        <v>1</v>
      </c>
      <c r="D92" s="372">
        <v>1</v>
      </c>
      <c r="E92" s="372">
        <v>2</v>
      </c>
      <c r="F92" s="372">
        <v>2</v>
      </c>
      <c r="G92" s="372">
        <v>2</v>
      </c>
      <c r="H92" s="372">
        <v>3</v>
      </c>
      <c r="I92" s="372">
        <v>2</v>
      </c>
      <c r="J92" s="372">
        <v>1</v>
      </c>
      <c r="K92" s="372">
        <v>2</v>
      </c>
      <c r="L92" s="372">
        <v>2</v>
      </c>
      <c r="M92" s="372">
        <v>2</v>
      </c>
      <c r="N92" s="372">
        <v>2</v>
      </c>
      <c r="O92" s="353">
        <f>SUM(C92:N92)</f>
        <v>22</v>
      </c>
    </row>
    <row r="93" spans="1:15" ht="17.25" customHeight="1">
      <c r="A93" s="376"/>
      <c r="B93" s="324" t="s">
        <v>80</v>
      </c>
      <c r="C93" s="341">
        <v>5</v>
      </c>
      <c r="D93" s="341">
        <v>4</v>
      </c>
      <c r="E93" s="341">
        <v>2</v>
      </c>
      <c r="F93" s="341">
        <v>4</v>
      </c>
      <c r="G93" s="341">
        <v>5</v>
      </c>
      <c r="H93" s="341">
        <v>6</v>
      </c>
      <c r="I93" s="341">
        <v>3</v>
      </c>
      <c r="J93" s="341">
        <v>1</v>
      </c>
      <c r="K93" s="341">
        <v>5</v>
      </c>
      <c r="L93" s="341">
        <v>5</v>
      </c>
      <c r="M93" s="341">
        <v>5</v>
      </c>
      <c r="N93" s="341">
        <v>2</v>
      </c>
      <c r="O93" s="353">
        <f t="shared" si="21"/>
        <v>47</v>
      </c>
    </row>
    <row r="94" spans="1:15" ht="17.25" customHeight="1">
      <c r="A94" s="376"/>
      <c r="B94" s="324" t="s">
        <v>110</v>
      </c>
      <c r="C94" s="341">
        <v>6</v>
      </c>
      <c r="D94" s="341">
        <v>6</v>
      </c>
      <c r="E94" s="341">
        <v>5</v>
      </c>
      <c r="F94" s="341">
        <v>6</v>
      </c>
      <c r="G94" s="341">
        <v>6</v>
      </c>
      <c r="H94" s="341">
        <v>5</v>
      </c>
      <c r="I94" s="341">
        <v>5</v>
      </c>
      <c r="J94" s="341">
        <v>4</v>
      </c>
      <c r="K94" s="341">
        <v>5</v>
      </c>
      <c r="L94" s="341">
        <v>7</v>
      </c>
      <c r="M94" s="341">
        <v>5</v>
      </c>
      <c r="N94" s="341">
        <v>7</v>
      </c>
      <c r="O94" s="353">
        <f t="shared" si="21"/>
        <v>67</v>
      </c>
    </row>
    <row r="95" spans="1:15" ht="17.25" customHeight="1">
      <c r="A95" s="376"/>
      <c r="B95" s="324" t="s">
        <v>81</v>
      </c>
      <c r="C95" s="355">
        <v>1</v>
      </c>
      <c r="D95" s="355">
        <v>1</v>
      </c>
      <c r="E95" s="355">
        <v>1</v>
      </c>
      <c r="F95" s="355">
        <v>1</v>
      </c>
      <c r="G95" s="355">
        <v>1</v>
      </c>
      <c r="H95" s="355">
        <v>1</v>
      </c>
      <c r="I95" s="355">
        <v>1</v>
      </c>
      <c r="J95" s="355">
        <v>1</v>
      </c>
      <c r="K95" s="355">
        <v>5</v>
      </c>
      <c r="L95" s="355">
        <v>2</v>
      </c>
      <c r="M95" s="355">
        <v>2</v>
      </c>
      <c r="N95" s="355">
        <v>3</v>
      </c>
      <c r="O95" s="353">
        <f t="shared" si="21"/>
        <v>20</v>
      </c>
    </row>
    <row r="96" spans="1:15" ht="17.25" customHeight="1">
      <c r="A96" s="376"/>
      <c r="B96" s="324" t="s">
        <v>178</v>
      </c>
      <c r="C96" s="372">
        <v>3</v>
      </c>
      <c r="D96" s="372">
        <v>3</v>
      </c>
      <c r="E96" s="372">
        <v>3</v>
      </c>
      <c r="F96" s="372">
        <v>3</v>
      </c>
      <c r="G96" s="372">
        <v>3</v>
      </c>
      <c r="H96" s="372">
        <v>3</v>
      </c>
      <c r="I96" s="372">
        <v>3</v>
      </c>
      <c r="J96" s="372">
        <v>3</v>
      </c>
      <c r="K96" s="372">
        <v>3</v>
      </c>
      <c r="L96" s="372">
        <v>2</v>
      </c>
      <c r="M96" s="372">
        <v>3</v>
      </c>
      <c r="N96" s="372">
        <v>3</v>
      </c>
      <c r="O96" s="353">
        <f t="shared" si="21"/>
        <v>35</v>
      </c>
    </row>
    <row r="97" spans="1:15" s="415" customFormat="1" ht="17.25" customHeight="1">
      <c r="A97" s="328"/>
      <c r="B97" s="325" t="s">
        <v>123</v>
      </c>
      <c r="C97" s="355">
        <v>2</v>
      </c>
      <c r="D97" s="355">
        <v>2</v>
      </c>
      <c r="E97" s="355">
        <v>2</v>
      </c>
      <c r="F97" s="355">
        <v>2</v>
      </c>
      <c r="G97" s="355">
        <v>2</v>
      </c>
      <c r="H97" s="355">
        <v>2</v>
      </c>
      <c r="I97" s="355">
        <v>2</v>
      </c>
      <c r="J97" s="355">
        <v>2</v>
      </c>
      <c r="K97" s="384">
        <f>2.5/100*97</f>
        <v>2.4250000000000003</v>
      </c>
      <c r="L97" s="384">
        <f>2.5/100*97</f>
        <v>2.4250000000000003</v>
      </c>
      <c r="M97" s="384">
        <f>2.5/100*97</f>
        <v>2.4250000000000003</v>
      </c>
      <c r="N97" s="384">
        <f>2.5/100*97</f>
        <v>2.4250000000000003</v>
      </c>
      <c r="O97" s="340">
        <f>SUM(C97:N97)</f>
        <v>25.700000000000003</v>
      </c>
    </row>
    <row r="98" spans="1:15" ht="17.25" customHeight="1">
      <c r="A98" s="376"/>
      <c r="B98" s="324" t="s">
        <v>116</v>
      </c>
      <c r="C98" s="372">
        <v>3</v>
      </c>
      <c r="D98" s="372">
        <v>3</v>
      </c>
      <c r="E98" s="372">
        <v>2</v>
      </c>
      <c r="F98" s="372">
        <v>3</v>
      </c>
      <c r="G98" s="372">
        <v>4</v>
      </c>
      <c r="H98" s="372">
        <v>3</v>
      </c>
      <c r="I98" s="372">
        <v>3</v>
      </c>
      <c r="J98" s="372">
        <v>2</v>
      </c>
      <c r="K98" s="372">
        <v>2</v>
      </c>
      <c r="L98" s="372">
        <v>3</v>
      </c>
      <c r="M98" s="372">
        <v>3</v>
      </c>
      <c r="N98" s="372">
        <v>3</v>
      </c>
      <c r="O98" s="353">
        <f t="shared" si="21"/>
        <v>34</v>
      </c>
    </row>
    <row r="99" spans="1:15" ht="17.25" customHeight="1">
      <c r="A99" s="376"/>
      <c r="B99" s="324" t="s">
        <v>87</v>
      </c>
      <c r="C99" s="341">
        <v>4</v>
      </c>
      <c r="D99" s="341">
        <v>5</v>
      </c>
      <c r="E99" s="341">
        <v>3</v>
      </c>
      <c r="F99" s="341">
        <v>4</v>
      </c>
      <c r="G99" s="341">
        <v>5</v>
      </c>
      <c r="H99" s="341">
        <v>5</v>
      </c>
      <c r="I99" s="341">
        <v>4</v>
      </c>
      <c r="J99" s="341">
        <v>4</v>
      </c>
      <c r="K99" s="341">
        <v>5</v>
      </c>
      <c r="L99" s="341">
        <v>4</v>
      </c>
      <c r="M99" s="341">
        <v>4</v>
      </c>
      <c r="N99" s="341">
        <v>5</v>
      </c>
      <c r="O99" s="353">
        <f t="shared" si="21"/>
        <v>52</v>
      </c>
    </row>
    <row r="100" spans="1:15" ht="17.25" customHeight="1">
      <c r="A100" s="376"/>
      <c r="B100" s="324" t="s">
        <v>114</v>
      </c>
      <c r="C100" s="341">
        <v>3</v>
      </c>
      <c r="D100" s="341">
        <v>2</v>
      </c>
      <c r="E100" s="341">
        <v>3</v>
      </c>
      <c r="F100" s="341">
        <v>4</v>
      </c>
      <c r="G100" s="341">
        <v>5</v>
      </c>
      <c r="H100" s="341">
        <v>5</v>
      </c>
      <c r="I100" s="341">
        <v>2</v>
      </c>
      <c r="J100" s="341">
        <v>2</v>
      </c>
      <c r="K100" s="341">
        <v>5</v>
      </c>
      <c r="L100" s="341">
        <v>6</v>
      </c>
      <c r="M100" s="341">
        <v>5</v>
      </c>
      <c r="N100" s="341">
        <v>2</v>
      </c>
      <c r="O100" s="353">
        <f t="shared" si="21"/>
        <v>44</v>
      </c>
    </row>
    <row r="101" spans="1:15" ht="17.25" customHeight="1">
      <c r="A101" s="376"/>
      <c r="B101" s="324" t="s">
        <v>88</v>
      </c>
      <c r="C101" s="341">
        <v>4</v>
      </c>
      <c r="D101" s="341">
        <v>2</v>
      </c>
      <c r="E101" s="341">
        <v>2</v>
      </c>
      <c r="F101" s="341">
        <v>2</v>
      </c>
      <c r="G101" s="341">
        <v>2</v>
      </c>
      <c r="H101" s="341">
        <v>2</v>
      </c>
      <c r="I101" s="341">
        <v>3</v>
      </c>
      <c r="J101" s="341">
        <v>3</v>
      </c>
      <c r="K101" s="341">
        <v>5</v>
      </c>
      <c r="L101" s="341">
        <v>2</v>
      </c>
      <c r="M101" s="341">
        <v>2</v>
      </c>
      <c r="N101" s="341">
        <v>3</v>
      </c>
      <c r="O101" s="353">
        <f t="shared" si="21"/>
        <v>32</v>
      </c>
    </row>
    <row r="102" spans="1:15" ht="17.25" customHeight="1">
      <c r="A102" s="376"/>
      <c r="B102" s="324" t="s">
        <v>83</v>
      </c>
      <c r="C102" s="341">
        <v>4</v>
      </c>
      <c r="D102" s="341">
        <v>2</v>
      </c>
      <c r="E102" s="341">
        <v>3</v>
      </c>
      <c r="F102" s="341">
        <v>3</v>
      </c>
      <c r="G102" s="341">
        <v>4</v>
      </c>
      <c r="H102" s="341">
        <v>4</v>
      </c>
      <c r="I102" s="341">
        <v>3</v>
      </c>
      <c r="J102" s="341">
        <v>4</v>
      </c>
      <c r="K102" s="341">
        <v>4</v>
      </c>
      <c r="L102" s="341">
        <v>3</v>
      </c>
      <c r="M102" s="341">
        <v>3</v>
      </c>
      <c r="N102" s="341">
        <v>4</v>
      </c>
      <c r="O102" s="353">
        <f t="shared" si="21"/>
        <v>41</v>
      </c>
    </row>
    <row r="103" spans="1:15" ht="17.25" customHeight="1">
      <c r="A103" s="376"/>
      <c r="B103" s="324" t="s">
        <v>90</v>
      </c>
      <c r="C103" s="341">
        <v>1</v>
      </c>
      <c r="D103" s="341">
        <v>1</v>
      </c>
      <c r="E103" s="341">
        <v>1</v>
      </c>
      <c r="F103" s="341">
        <v>1</v>
      </c>
      <c r="G103" s="341">
        <v>1</v>
      </c>
      <c r="H103" s="341">
        <v>1</v>
      </c>
      <c r="I103" s="341">
        <v>1</v>
      </c>
      <c r="J103" s="341">
        <v>1</v>
      </c>
      <c r="K103" s="372">
        <v>2.7</v>
      </c>
      <c r="L103" s="372">
        <v>2.7</v>
      </c>
      <c r="M103" s="372">
        <v>2.7</v>
      </c>
      <c r="N103" s="372">
        <v>2.7</v>
      </c>
      <c r="O103" s="353">
        <f t="shared" si="21"/>
        <v>18.799999999999997</v>
      </c>
    </row>
    <row r="104" spans="1:15" ht="17.25" customHeight="1">
      <c r="A104" s="376"/>
      <c r="B104" s="324" t="s">
        <v>89</v>
      </c>
      <c r="C104" s="372">
        <v>2</v>
      </c>
      <c r="D104" s="372">
        <v>3</v>
      </c>
      <c r="E104" s="372">
        <v>2</v>
      </c>
      <c r="F104" s="372">
        <v>3</v>
      </c>
      <c r="G104" s="372">
        <v>1</v>
      </c>
      <c r="H104" s="372">
        <v>1</v>
      </c>
      <c r="I104" s="372">
        <v>3</v>
      </c>
      <c r="J104" s="372">
        <v>3</v>
      </c>
      <c r="K104" s="372">
        <v>2</v>
      </c>
      <c r="L104" s="372">
        <v>1</v>
      </c>
      <c r="M104" s="372">
        <v>2</v>
      </c>
      <c r="N104" s="372">
        <v>2</v>
      </c>
      <c r="O104" s="353">
        <f t="shared" si="21"/>
        <v>25</v>
      </c>
    </row>
    <row r="105" spans="1:15" s="407" customFormat="1" ht="17.25" customHeight="1">
      <c r="A105" s="377"/>
      <c r="B105" s="326" t="s">
        <v>119</v>
      </c>
      <c r="C105" s="346">
        <v>5</v>
      </c>
      <c r="D105" s="346">
        <v>4</v>
      </c>
      <c r="E105" s="346">
        <v>8</v>
      </c>
      <c r="F105" s="346">
        <v>9</v>
      </c>
      <c r="G105" s="346">
        <v>5</v>
      </c>
      <c r="H105" s="346">
        <v>6</v>
      </c>
      <c r="I105" s="346">
        <v>7</v>
      </c>
      <c r="J105" s="346">
        <v>7</v>
      </c>
      <c r="K105" s="346">
        <v>5</v>
      </c>
      <c r="L105" s="346">
        <v>6</v>
      </c>
      <c r="M105" s="346">
        <v>7</v>
      </c>
      <c r="N105" s="346">
        <v>3</v>
      </c>
      <c r="O105" s="340">
        <f t="shared" si="21"/>
        <v>72</v>
      </c>
    </row>
    <row r="106" spans="1:15" s="405" customFormat="1" ht="17.25" customHeight="1">
      <c r="A106" s="323">
        <v>5</v>
      </c>
      <c r="B106" s="323" t="s">
        <v>31</v>
      </c>
      <c r="C106" s="177">
        <f aca="true" t="shared" si="22" ref="C106:N106">SUM(C107:C108)</f>
        <v>11.5</v>
      </c>
      <c r="D106" s="177">
        <f t="shared" si="22"/>
        <v>11.5</v>
      </c>
      <c r="E106" s="177">
        <f t="shared" si="22"/>
        <v>11.5</v>
      </c>
      <c r="F106" s="177">
        <f t="shared" si="22"/>
        <v>11.5</v>
      </c>
      <c r="G106" s="177">
        <f t="shared" si="22"/>
        <v>10.75</v>
      </c>
      <c r="H106" s="177">
        <f t="shared" si="22"/>
        <v>11.5</v>
      </c>
      <c r="I106" s="177">
        <f t="shared" si="22"/>
        <v>10.75</v>
      </c>
      <c r="J106" s="177">
        <f t="shared" si="22"/>
        <v>12.25</v>
      </c>
      <c r="K106" s="177">
        <f t="shared" si="22"/>
        <v>10.75</v>
      </c>
      <c r="L106" s="177">
        <f t="shared" si="22"/>
        <v>11.5</v>
      </c>
      <c r="M106" s="177">
        <f t="shared" si="22"/>
        <v>10.75</v>
      </c>
      <c r="N106" s="177">
        <f t="shared" si="22"/>
        <v>10.75</v>
      </c>
      <c r="O106" s="177">
        <f>SUM(C106:N106)</f>
        <v>135</v>
      </c>
    </row>
    <row r="107" spans="1:15" ht="41.25" customHeight="1">
      <c r="A107" s="376"/>
      <c r="B107" s="319" t="s">
        <v>153</v>
      </c>
      <c r="C107" s="375">
        <v>2.5</v>
      </c>
      <c r="D107" s="375">
        <v>2.5</v>
      </c>
      <c r="E107" s="375">
        <v>2.5</v>
      </c>
      <c r="F107" s="375">
        <v>2.5</v>
      </c>
      <c r="G107" s="375">
        <v>1.75</v>
      </c>
      <c r="H107" s="375">
        <v>2.5</v>
      </c>
      <c r="I107" s="375">
        <v>1.75</v>
      </c>
      <c r="J107" s="375">
        <v>3.25</v>
      </c>
      <c r="K107" s="375">
        <v>1.75</v>
      </c>
      <c r="L107" s="375">
        <v>2.5</v>
      </c>
      <c r="M107" s="375">
        <v>1.75</v>
      </c>
      <c r="N107" s="375">
        <v>1.75</v>
      </c>
      <c r="O107" s="353">
        <f>SUM(C107:N107)</f>
        <v>27</v>
      </c>
    </row>
    <row r="108" spans="1:15" ht="88.5" customHeight="1">
      <c r="A108" s="376"/>
      <c r="B108" s="385" t="s">
        <v>152</v>
      </c>
      <c r="C108" s="350">
        <v>9</v>
      </c>
      <c r="D108" s="350">
        <v>9</v>
      </c>
      <c r="E108" s="350">
        <v>9</v>
      </c>
      <c r="F108" s="350">
        <v>9</v>
      </c>
      <c r="G108" s="350">
        <v>9</v>
      </c>
      <c r="H108" s="350">
        <v>9</v>
      </c>
      <c r="I108" s="350">
        <v>9</v>
      </c>
      <c r="J108" s="350">
        <v>9</v>
      </c>
      <c r="K108" s="350">
        <v>9</v>
      </c>
      <c r="L108" s="350">
        <v>9</v>
      </c>
      <c r="M108" s="350">
        <v>9</v>
      </c>
      <c r="N108" s="350">
        <v>9</v>
      </c>
      <c r="O108" s="353">
        <f>SUM(C108:N108)</f>
        <v>108</v>
      </c>
    </row>
    <row r="109" spans="1:15" s="405" customFormat="1" ht="17.25" customHeight="1">
      <c r="A109" s="386"/>
      <c r="B109" s="323" t="s">
        <v>50</v>
      </c>
      <c r="C109" s="177">
        <f aca="true" t="shared" si="23" ref="C109:N109">C9+C46+C51+C83+C106+C82</f>
        <v>239.72</v>
      </c>
      <c r="D109" s="177">
        <f t="shared" si="23"/>
        <v>184.03</v>
      </c>
      <c r="E109" s="177">
        <f t="shared" si="23"/>
        <v>194.12</v>
      </c>
      <c r="F109" s="177">
        <f t="shared" si="23"/>
        <v>206.82999999999998</v>
      </c>
      <c r="G109" s="177">
        <f t="shared" si="23"/>
        <v>207.76999999999998</v>
      </c>
      <c r="H109" s="177">
        <f t="shared" si="23"/>
        <v>213.03</v>
      </c>
      <c r="I109" s="177">
        <f t="shared" si="23"/>
        <v>193.88</v>
      </c>
      <c r="J109" s="177">
        <f t="shared" si="23"/>
        <v>206.76999999999998</v>
      </c>
      <c r="K109" s="177">
        <f t="shared" si="23"/>
        <v>220.60500000000002</v>
      </c>
      <c r="L109" s="177">
        <f t="shared" si="23"/>
        <v>220.345</v>
      </c>
      <c r="M109" s="177">
        <f t="shared" si="23"/>
        <v>194.20499999999998</v>
      </c>
      <c r="N109" s="177">
        <f t="shared" si="23"/>
        <v>205.695</v>
      </c>
      <c r="O109" s="177">
        <f>SUM(C109:N109)</f>
        <v>2487</v>
      </c>
    </row>
    <row r="110" spans="1:15" ht="17.25" customHeight="1">
      <c r="A110" s="16"/>
      <c r="B110" s="16"/>
      <c r="C110" s="6"/>
      <c r="D110" s="16"/>
      <c r="E110" s="16"/>
      <c r="F110" s="16"/>
      <c r="G110" s="16"/>
      <c r="H110" s="16"/>
      <c r="I110" s="16"/>
      <c r="J110" s="93"/>
      <c r="K110" s="17"/>
      <c r="L110" s="93"/>
      <c r="M110" s="93"/>
      <c r="N110" s="93"/>
      <c r="O110" s="93"/>
    </row>
    <row r="111" spans="1:15" ht="17.25" customHeight="1">
      <c r="A111" s="16"/>
      <c r="B111" s="16"/>
      <c r="C111" s="16"/>
      <c r="D111" s="16"/>
      <c r="E111" s="16"/>
      <c r="F111" s="16"/>
      <c r="G111" s="16"/>
      <c r="H111" s="16"/>
      <c r="I111" s="16"/>
      <c r="J111" s="93"/>
      <c r="K111" s="17"/>
      <c r="L111" s="93"/>
      <c r="M111" s="93"/>
      <c r="N111" s="93"/>
      <c r="O111" s="93"/>
    </row>
    <row r="112" spans="1:15" ht="17.25" customHeight="1">
      <c r="A112" s="16"/>
      <c r="B112" s="16"/>
      <c r="C112" s="16"/>
      <c r="D112" s="16"/>
      <c r="E112" s="16"/>
      <c r="F112" s="16"/>
      <c r="G112" s="16"/>
      <c r="H112" s="16"/>
      <c r="I112" s="16"/>
      <c r="J112" s="16"/>
      <c r="K112" s="93"/>
      <c r="L112" s="93"/>
      <c r="M112" s="93"/>
      <c r="N112" s="93"/>
      <c r="O112" s="93"/>
    </row>
    <row r="113" spans="1:15" ht="17.25" customHeight="1">
      <c r="A113" s="16"/>
      <c r="B113" s="16"/>
      <c r="C113" s="16"/>
      <c r="D113" s="16"/>
      <c r="E113" s="16"/>
      <c r="F113" s="16"/>
      <c r="G113" s="16"/>
      <c r="H113" s="16"/>
      <c r="I113" s="6"/>
      <c r="J113" s="16"/>
      <c r="K113" s="93"/>
      <c r="L113" s="93"/>
      <c r="M113" s="93"/>
      <c r="N113" s="93"/>
      <c r="O113" s="93"/>
    </row>
    <row r="114" spans="1:15" ht="17.25" customHeight="1">
      <c r="A114" s="16"/>
      <c r="B114" s="16"/>
      <c r="C114" s="16"/>
      <c r="D114" s="16"/>
      <c r="E114" s="16"/>
      <c r="F114" s="16"/>
      <c r="G114" s="16"/>
      <c r="H114" s="16"/>
      <c r="I114" s="94"/>
      <c r="J114" s="16"/>
      <c r="K114" s="93"/>
      <c r="L114" s="93"/>
      <c r="M114" s="93"/>
      <c r="N114" s="93"/>
      <c r="O114" s="93"/>
    </row>
    <row r="115" spans="1:15" ht="17.25" customHeight="1">
      <c r="A115" s="93"/>
      <c r="B115" s="17"/>
      <c r="C115" s="6"/>
      <c r="D115" s="5"/>
      <c r="E115" s="5"/>
      <c r="F115" s="5"/>
      <c r="G115" s="5"/>
      <c r="H115" s="5"/>
      <c r="I115" s="94"/>
      <c r="J115" s="16"/>
      <c r="K115" s="93"/>
      <c r="L115" s="93"/>
      <c r="M115" s="93"/>
      <c r="N115" s="93"/>
      <c r="O115" s="93"/>
    </row>
    <row r="116" spans="1:15" ht="17.25" customHeight="1">
      <c r="A116" s="93"/>
      <c r="B116" s="17"/>
      <c r="C116" s="387"/>
      <c r="D116" s="387"/>
      <c r="E116" s="387"/>
      <c r="F116" s="387"/>
      <c r="G116" s="387"/>
      <c r="H116" s="387"/>
      <c r="I116" s="94"/>
      <c r="J116" s="16"/>
      <c r="K116" s="93"/>
      <c r="L116" s="93"/>
      <c r="M116" s="93"/>
      <c r="N116" s="93"/>
      <c r="O116" s="93"/>
    </row>
    <row r="117" spans="1:15" ht="17.25" customHeight="1">
      <c r="A117" s="93"/>
      <c r="B117" s="17"/>
      <c r="C117" s="94"/>
      <c r="D117" s="94"/>
      <c r="E117" s="94"/>
      <c r="F117" s="94"/>
      <c r="G117" s="94"/>
      <c r="H117" s="94"/>
      <c r="I117" s="16"/>
      <c r="J117" s="16"/>
      <c r="K117" s="93"/>
      <c r="L117" s="93"/>
      <c r="M117" s="93"/>
      <c r="N117" s="93"/>
      <c r="O117" s="93"/>
    </row>
    <row r="118" spans="1:15" ht="17.25" customHeight="1">
      <c r="A118" s="93"/>
      <c r="B118" s="17"/>
      <c r="C118" s="94"/>
      <c r="D118" s="94"/>
      <c r="E118" s="94"/>
      <c r="F118" s="94"/>
      <c r="G118" s="94"/>
      <c r="H118" s="94"/>
      <c r="I118" s="93"/>
      <c r="J118" s="93"/>
      <c r="K118" s="93"/>
      <c r="L118" s="93"/>
      <c r="M118" s="93"/>
      <c r="N118" s="93"/>
      <c r="O118" s="93"/>
    </row>
    <row r="119" spans="1:15" ht="17.25" customHeight="1">
      <c r="A119" s="93"/>
      <c r="B119" s="16"/>
      <c r="C119" s="388"/>
      <c r="D119" s="93"/>
      <c r="E119" s="93"/>
      <c r="F119" s="93"/>
      <c r="G119" s="93"/>
      <c r="H119" s="93"/>
      <c r="I119" s="93"/>
      <c r="J119" s="93"/>
      <c r="K119" s="93"/>
      <c r="L119" s="93"/>
      <c r="M119" s="93"/>
      <c r="N119" s="93"/>
      <c r="O119" s="93"/>
    </row>
    <row r="120" spans="1:15" ht="17.25" customHeight="1">
      <c r="A120" s="93"/>
      <c r="B120" s="16"/>
      <c r="C120" s="388"/>
      <c r="D120" s="93"/>
      <c r="E120" s="93"/>
      <c r="F120" s="93"/>
      <c r="G120" s="93"/>
      <c r="H120" s="93"/>
      <c r="I120" s="93"/>
      <c r="J120" s="93"/>
      <c r="K120" s="93"/>
      <c r="L120" s="93"/>
      <c r="M120" s="93"/>
      <c r="N120" s="93"/>
      <c r="O120" s="93"/>
    </row>
    <row r="121" spans="1:15" ht="17.25" customHeight="1">
      <c r="A121" s="93"/>
      <c r="B121" s="16"/>
      <c r="C121" s="388"/>
      <c r="D121" s="93"/>
      <c r="E121" s="93"/>
      <c r="F121" s="93"/>
      <c r="G121" s="93"/>
      <c r="H121" s="93"/>
      <c r="I121" s="93"/>
      <c r="J121" s="93"/>
      <c r="K121" s="93"/>
      <c r="L121" s="93"/>
      <c r="M121" s="93"/>
      <c r="N121" s="93"/>
      <c r="O121" s="93"/>
    </row>
    <row r="122" spans="1:15" ht="17.25" customHeight="1">
      <c r="A122" s="93"/>
      <c r="B122" s="16"/>
      <c r="C122" s="388"/>
      <c r="D122" s="93"/>
      <c r="E122" s="93"/>
      <c r="F122" s="93"/>
      <c r="G122" s="93"/>
      <c r="H122" s="93"/>
      <c r="I122" s="93"/>
      <c r="J122" s="93"/>
      <c r="K122" s="93"/>
      <c r="L122" s="93"/>
      <c r="M122" s="93"/>
      <c r="N122" s="93"/>
      <c r="O122" s="93"/>
    </row>
    <row r="123" spans="1:15" ht="17.25" customHeight="1">
      <c r="A123" s="93"/>
      <c r="B123" s="16"/>
      <c r="C123" s="388"/>
      <c r="D123" s="16"/>
      <c r="E123" s="93"/>
      <c r="F123" s="93"/>
      <c r="G123" s="93"/>
      <c r="H123" s="93"/>
      <c r="I123" s="93"/>
      <c r="J123" s="93"/>
      <c r="K123" s="93"/>
      <c r="L123" s="93"/>
      <c r="M123" s="93"/>
      <c r="N123" s="93"/>
      <c r="O123" s="93"/>
    </row>
    <row r="124" spans="1:15" ht="17.25" customHeight="1">
      <c r="A124" s="93"/>
      <c r="B124" s="16"/>
      <c r="C124" s="388"/>
      <c r="D124" s="16"/>
      <c r="E124" s="93"/>
      <c r="F124" s="93"/>
      <c r="G124" s="93"/>
      <c r="H124" s="93"/>
      <c r="I124" s="93"/>
      <c r="J124" s="93"/>
      <c r="K124" s="93"/>
      <c r="L124" s="93"/>
      <c r="M124" s="93"/>
      <c r="N124" s="93"/>
      <c r="O124" s="93"/>
    </row>
    <row r="125" spans="1:15" ht="17.25" customHeight="1">
      <c r="A125" s="93"/>
      <c r="B125" s="16"/>
      <c r="C125" s="388"/>
      <c r="D125" s="16"/>
      <c r="E125" s="93"/>
      <c r="F125" s="93"/>
      <c r="G125" s="93"/>
      <c r="H125" s="93"/>
      <c r="I125" s="93"/>
      <c r="J125" s="93"/>
      <c r="K125" s="93"/>
      <c r="L125" s="93"/>
      <c r="M125" s="93"/>
      <c r="N125" s="93"/>
      <c r="O125" s="93"/>
    </row>
    <row r="126" spans="1:15" ht="17.25" customHeight="1">
      <c r="A126" s="93"/>
      <c r="B126" s="16"/>
      <c r="C126" s="388"/>
      <c r="D126" s="16"/>
      <c r="E126" s="93"/>
      <c r="F126" s="93"/>
      <c r="G126" s="93"/>
      <c r="H126" s="93"/>
      <c r="I126" s="93"/>
      <c r="J126" s="93"/>
      <c r="K126" s="93"/>
      <c r="L126" s="93"/>
      <c r="M126" s="93"/>
      <c r="N126" s="93"/>
      <c r="O126" s="93"/>
    </row>
    <row r="127" spans="1:15" ht="17.25" customHeight="1">
      <c r="A127" s="93"/>
      <c r="B127" s="16"/>
      <c r="C127" s="388"/>
      <c r="D127" s="16"/>
      <c r="E127" s="93"/>
      <c r="F127" s="93"/>
      <c r="G127" s="93"/>
      <c r="H127" s="93"/>
      <c r="I127" s="93"/>
      <c r="J127" s="93"/>
      <c r="K127" s="93"/>
      <c r="L127" s="93"/>
      <c r="M127" s="93"/>
      <c r="N127" s="93"/>
      <c r="O127" s="93"/>
    </row>
    <row r="128" spans="1:15" ht="17.25" customHeight="1">
      <c r="A128" s="93"/>
      <c r="B128" s="16"/>
      <c r="C128" s="388"/>
      <c r="D128" s="16"/>
      <c r="E128" s="93"/>
      <c r="F128" s="93"/>
      <c r="G128" s="93"/>
      <c r="H128" s="93"/>
      <c r="I128" s="93"/>
      <c r="J128" s="93"/>
      <c r="K128" s="93"/>
      <c r="L128" s="93"/>
      <c r="M128" s="93"/>
      <c r="N128" s="93"/>
      <c r="O128" s="93"/>
    </row>
    <row r="129" spans="1:15" ht="17.25" customHeight="1">
      <c r="A129" s="93"/>
      <c r="B129" s="16"/>
      <c r="C129" s="388"/>
      <c r="D129" s="16"/>
      <c r="E129" s="93"/>
      <c r="F129" s="93"/>
      <c r="G129" s="93"/>
      <c r="H129" s="93"/>
      <c r="I129" s="93"/>
      <c r="J129" s="93"/>
      <c r="K129" s="93"/>
      <c r="L129" s="93"/>
      <c r="M129" s="93"/>
      <c r="N129" s="93"/>
      <c r="O129" s="93"/>
    </row>
    <row r="130" spans="1:15" ht="17.25" customHeight="1">
      <c r="A130" s="93"/>
      <c r="B130" s="16"/>
      <c r="C130" s="389"/>
      <c r="D130" s="16"/>
      <c r="E130" s="93"/>
      <c r="F130" s="93"/>
      <c r="G130" s="93"/>
      <c r="H130" s="93"/>
      <c r="I130" s="93"/>
      <c r="J130" s="93"/>
      <c r="K130" s="93"/>
      <c r="L130" s="93"/>
      <c r="M130" s="93"/>
      <c r="N130" s="93"/>
      <c r="O130" s="93"/>
    </row>
    <row r="131" spans="1:15" ht="17.25" customHeight="1">
      <c r="A131" s="93"/>
      <c r="B131" s="16"/>
      <c r="C131" s="389"/>
      <c r="D131" s="16"/>
      <c r="E131" s="93"/>
      <c r="F131" s="93"/>
      <c r="G131" s="93"/>
      <c r="H131" s="93"/>
      <c r="I131" s="93"/>
      <c r="J131" s="93"/>
      <c r="K131" s="93"/>
      <c r="L131" s="93"/>
      <c r="M131" s="93"/>
      <c r="N131" s="93"/>
      <c r="O131" s="93"/>
    </row>
  </sheetData>
  <sheetProtection/>
  <mergeCells count="3">
    <mergeCell ref="C7:O7"/>
    <mergeCell ref="B5:N5"/>
    <mergeCell ref="H1:O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2020-11-06T12:48:24Z</cp:lastPrinted>
  <dcterms:created xsi:type="dcterms:W3CDTF">1996-10-08T23:32:33Z</dcterms:created>
  <dcterms:modified xsi:type="dcterms:W3CDTF">2020-11-09T07:18:35Z</dcterms:modified>
  <cp:category/>
  <cp:version/>
  <cp:contentType/>
  <cp:contentStatus/>
</cp:coreProperties>
</file>